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\Budgets\"/>
    </mc:Choice>
  </mc:AlternateContent>
  <bookViews>
    <workbookView xWindow="480" yWindow="75" windowWidth="18195" windowHeight="11820" activeTab="2"/>
  </bookViews>
  <sheets>
    <sheet name="75000-001" sheetId="1" r:id="rId1"/>
    <sheet name="75000-002" sheetId="2" r:id="rId2"/>
    <sheet name="75005-000" sheetId="3" r:id="rId3"/>
    <sheet name="75010-001" sheetId="4" r:id="rId4"/>
    <sheet name="75010-002" sheetId="5" r:id="rId5"/>
    <sheet name="75010-003" sheetId="6" r:id="rId6"/>
    <sheet name="75010-004" sheetId="7" r:id="rId7"/>
    <sheet name="75015-000" sheetId="8" r:id="rId8"/>
    <sheet name="75020-002" sheetId="14" r:id="rId9"/>
    <sheet name="75020-003" sheetId="15" r:id="rId10"/>
    <sheet name="76140-001" sheetId="9" r:id="rId11"/>
    <sheet name="76140-002" sheetId="10" r:id="rId12"/>
    <sheet name="76140-003" sheetId="11" r:id="rId13"/>
    <sheet name="76140-005" sheetId="12" r:id="rId14"/>
    <sheet name="76120-000" sheetId="13" r:id="rId15"/>
  </sheets>
  <calcPr calcId="152511"/>
</workbook>
</file>

<file path=xl/calcChain.xml><?xml version="1.0" encoding="utf-8"?>
<calcChain xmlns="http://schemas.openxmlformats.org/spreadsheetml/2006/main">
  <c r="C4" i="15" l="1"/>
  <c r="E4" i="15" s="1"/>
  <c r="A4" i="15" s="1"/>
  <c r="A5" i="15" s="1"/>
  <c r="A4" i="14"/>
  <c r="C4" i="14"/>
  <c r="E4" i="14" s="1"/>
  <c r="A5" i="14" s="1"/>
  <c r="A11" i="6" l="1"/>
  <c r="A9" i="11"/>
  <c r="A11" i="11" s="1"/>
  <c r="A5" i="11"/>
  <c r="A13" i="6" l="1"/>
  <c r="A14" i="6" s="1"/>
  <c r="A14" i="8" l="1"/>
  <c r="A6" i="8"/>
  <c r="G5" i="6"/>
  <c r="A12" i="9" l="1"/>
  <c r="A4" i="9"/>
  <c r="A5" i="9"/>
  <c r="A4" i="7"/>
  <c r="A5" i="6"/>
  <c r="A4" i="6"/>
  <c r="A6" i="6" s="1"/>
  <c r="A5" i="5"/>
  <c r="A4" i="5"/>
  <c r="A5" i="13"/>
  <c r="F4" i="7" l="1"/>
  <c r="A9" i="2"/>
  <c r="A4" i="12" l="1"/>
  <c r="F3" i="12"/>
  <c r="A4" i="10"/>
  <c r="A5" i="10" s="1"/>
  <c r="F4" i="10"/>
  <c r="D5" i="9"/>
  <c r="A5" i="7" l="1"/>
  <c r="A5" i="12" l="1"/>
  <c r="A14" i="9"/>
  <c r="A7" i="9"/>
  <c r="A5" i="3"/>
  <c r="A4" i="3"/>
  <c r="A7" i="3" s="1"/>
</calcChain>
</file>

<file path=xl/sharedStrings.xml><?xml version="1.0" encoding="utf-8"?>
<sst xmlns="http://schemas.openxmlformats.org/spreadsheetml/2006/main" count="151" uniqueCount="79">
  <si>
    <t>Office Supplies - General</t>
  </si>
  <si>
    <t>Actual</t>
  </si>
  <si>
    <t>Budget</t>
  </si>
  <si>
    <t>Office Supplies - Printing Products</t>
  </si>
  <si>
    <t>Shredding</t>
  </si>
  <si>
    <t>Kitchen and bath - general</t>
  </si>
  <si>
    <t>Kitchen and bath - water cooler</t>
  </si>
  <si>
    <t>Kitchen and bath - coffee</t>
  </si>
  <si>
    <t xml:space="preserve">  Sept, Oct @ 35.00</t>
  </si>
  <si>
    <t xml:space="preserve">  Nov, Dec @ 70.00</t>
  </si>
  <si>
    <t xml:space="preserve">  Sept-Dec @ 40.00</t>
  </si>
  <si>
    <t>Kitchen and bath - groceries and misc</t>
  </si>
  <si>
    <t>Other supplies</t>
  </si>
  <si>
    <t xml:space="preserve">  Deluxe -check envelopes</t>
  </si>
  <si>
    <t xml:space="preserve">  Tax forms - 1099s and envelopes</t>
  </si>
  <si>
    <t xml:space="preserve">  Manning - staff holiday card photo</t>
  </si>
  <si>
    <t>Rent and lease - copy machine</t>
  </si>
  <si>
    <t xml:space="preserve">  Property tax</t>
  </si>
  <si>
    <t>Rent and lease - copying charges</t>
  </si>
  <si>
    <t>Increased due to more meetings/invitations</t>
  </si>
  <si>
    <t>Rent and lease - postage machine</t>
  </si>
  <si>
    <t xml:space="preserve">  Lease - 4th quarterly payment</t>
  </si>
  <si>
    <t>Lease expires 12/30/15</t>
  </si>
  <si>
    <t>Rent and lease - printer charges (imageCare)</t>
  </si>
  <si>
    <t>Rate is $231.00 per month plus</t>
  </si>
  <si>
    <t xml:space="preserve">        excess copies over 8,100</t>
  </si>
  <si>
    <t>Agreement expires 8/1/14</t>
  </si>
  <si>
    <t>New maintenance agreement signed 7/21/11</t>
  </si>
  <si>
    <t>[note to Gazelle:  tracking for excess copies]</t>
  </si>
  <si>
    <t>Over budget due to excess copies</t>
  </si>
  <si>
    <t xml:space="preserve">  as of 8/31/13</t>
  </si>
  <si>
    <t xml:space="preserve">  projected 2013</t>
  </si>
  <si>
    <t xml:space="preserve">  2014 budget</t>
  </si>
  <si>
    <r>
      <t xml:space="preserve"> (441.35 </t>
    </r>
    <r>
      <rPr>
        <sz val="11"/>
        <color theme="1"/>
        <rFont val="Calibri"/>
        <family val="2"/>
      </rPr>
      <t>÷ 8)</t>
    </r>
  </si>
  <si>
    <t xml:space="preserve">  4 months x 55.00</t>
  </si>
  <si>
    <t xml:space="preserve">             </t>
  </si>
  <si>
    <t xml:space="preserve">  Property tax-old lease</t>
  </si>
  <si>
    <r>
      <t xml:space="preserve">  (3415.43 </t>
    </r>
    <r>
      <rPr>
        <sz val="11"/>
        <color theme="1"/>
        <rFont val="Calibri"/>
        <family val="2"/>
      </rPr>
      <t>÷ 8)</t>
    </r>
  </si>
  <si>
    <t xml:space="preserve">  4 months x 430.00</t>
  </si>
  <si>
    <r>
      <t xml:space="preserve">  (2,534.37 </t>
    </r>
    <r>
      <rPr>
        <sz val="11"/>
        <color theme="1"/>
        <rFont val="Calibri"/>
        <family val="2"/>
      </rPr>
      <t>÷ 8)</t>
    </r>
  </si>
  <si>
    <t xml:space="preserve">  4 months x 316.80</t>
  </si>
  <si>
    <t xml:space="preserve">  Lease - 4 months @ $1,300</t>
  </si>
  <si>
    <t>(1200÷12x5)</t>
  </si>
  <si>
    <t>Office Equipment Maintenance/Repairs</t>
  </si>
  <si>
    <t xml:space="preserve">  4 months supplies @ $180.00</t>
  </si>
  <si>
    <t xml:space="preserve">   Increased due to more guests/meetings being held</t>
  </si>
  <si>
    <r>
      <t>(1433.65</t>
    </r>
    <r>
      <rPr>
        <sz val="11"/>
        <color theme="1"/>
        <rFont val="Calibri"/>
        <family val="2"/>
      </rPr>
      <t>÷8)</t>
    </r>
  </si>
  <si>
    <t xml:space="preserve">  Over budget due to low estimate for checks/envelopes</t>
  </si>
  <si>
    <t xml:space="preserve">  Property tax- new lease</t>
  </si>
  <si>
    <t xml:space="preserve">  Lease - 12 months @ $1,300</t>
  </si>
  <si>
    <t xml:space="preserve">  GFC- Prez fax annual maintenance not renewed @ 350.00</t>
  </si>
  <si>
    <t xml:space="preserve">  Notepads: AM, JR, ML, TF</t>
  </si>
  <si>
    <t xml:space="preserve">  Envelopes: 1,500 count</t>
  </si>
  <si>
    <t xml:space="preserve">  Letterhead</t>
  </si>
  <si>
    <t xml:space="preserve">  Letterhead: blank</t>
  </si>
  <si>
    <t xml:space="preserve">  Additional Mailings</t>
  </si>
  <si>
    <t>10 extra bins for special projects @ 40.00 per bin (CF, TF)</t>
  </si>
  <si>
    <t xml:space="preserve">  Admin check stock and envelopes </t>
  </si>
  <si>
    <t>Includes $1,400.00 for holiday cards</t>
  </si>
  <si>
    <t>New checks - changing banks</t>
  </si>
  <si>
    <r>
      <t>Over budget notes</t>
    </r>
    <r>
      <rPr>
        <sz val="11"/>
        <color theme="1"/>
        <rFont val="Calibri"/>
        <family val="2"/>
        <scheme val="minor"/>
      </rPr>
      <t>:</t>
    </r>
  </si>
  <si>
    <t xml:space="preserve">  12 month lease payment- $75.00 </t>
  </si>
  <si>
    <t xml:space="preserve">  Filter replacement @ $100.00 per year</t>
  </si>
  <si>
    <t xml:space="preserve">  12 month supplies at $180.00 </t>
  </si>
  <si>
    <t xml:space="preserve">           </t>
  </si>
  <si>
    <t xml:space="preserve">  Lease- 4 quarterly payments @ $636.00</t>
  </si>
  <si>
    <t>Teeter Warsh-typewriter annual maintenance (2 typewriters)</t>
  </si>
  <si>
    <t>2013 expenses included extra shredding in April and June that was not anticipated.</t>
  </si>
  <si>
    <t xml:space="preserve">  4 months lease payment x $75.00</t>
  </si>
  <si>
    <t>Note:  Old lease expired 5/25/13</t>
  </si>
  <si>
    <t>USPS postage</t>
  </si>
  <si>
    <r>
      <t xml:space="preserve">1,184.02 </t>
    </r>
    <r>
      <rPr>
        <sz val="11"/>
        <color theme="1"/>
        <rFont val="Calibri"/>
        <family val="2"/>
      </rPr>
      <t>÷ 8 =</t>
    </r>
  </si>
  <si>
    <t>x 4 mos =</t>
  </si>
  <si>
    <t>Fed Ex and other</t>
  </si>
  <si>
    <r>
      <t xml:space="preserve">4401.97 </t>
    </r>
    <r>
      <rPr>
        <sz val="11"/>
        <color theme="1"/>
        <rFont val="Calibri"/>
        <family val="2"/>
      </rPr>
      <t>÷ 8 =</t>
    </r>
  </si>
  <si>
    <t>Includes 4Q director committee/board meeting material</t>
  </si>
  <si>
    <r>
      <t>Note</t>
    </r>
    <r>
      <rPr>
        <sz val="11"/>
        <color theme="1"/>
        <rFont val="Calibri"/>
        <family val="2"/>
        <scheme val="minor"/>
      </rPr>
      <t>:</t>
    </r>
  </si>
  <si>
    <t>Budget decreasing slightly due to pdf transmittals of meeting material.</t>
  </si>
  <si>
    <t>Includes 10 extra bins for special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</si>
</sst>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right"/>
    </xf>
    <xf numFmtId="43" fontId="0" fillId="0" borderId="0" xfId="1" applyFont="1"/>
    <xf numFmtId="0" fontId="0" fillId="0" borderId="1" xfId="0" applyBorder="1" applyAlignment="1">
      <alignment horizontal="center"/>
    </xf>
    <xf numFmtId="43" fontId="0" fillId="0" borderId="2" xfId="1" applyFont="1" applyBorder="1"/>
    <xf numFmtId="43" fontId="0" fillId="0" borderId="0" xfId="0" applyNumberFormat="1"/>
    <xf numFmtId="0" fontId="4" fillId="0" borderId="0" xfId="0" applyFont="1" applyAlignment="1">
      <alignment vertical="center"/>
    </xf>
    <xf numFmtId="43" fontId="0" fillId="0" borderId="0" xfId="0" applyNumberFormat="1" applyAlignment="1">
      <alignment horizontal="left"/>
    </xf>
    <xf numFmtId="0" fontId="2" fillId="0" borderId="0" xfId="0" applyFont="1" applyFill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43" fontId="0" fillId="0" borderId="1" xfId="1" applyFont="1" applyBorder="1"/>
    <xf numFmtId="43" fontId="0" fillId="0" borderId="0" xfId="1" applyFont="1" applyBorder="1"/>
    <xf numFmtId="0" fontId="5" fillId="0" borderId="0" xfId="0" applyFont="1"/>
    <xf numFmtId="43" fontId="0" fillId="0" borderId="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Layout" zoomScaleNormal="100" workbookViewId="0">
      <selection activeCell="D14" sqref="D14"/>
    </sheetView>
  </sheetViews>
  <sheetFormatPr defaultRowHeight="15" x14ac:dyDescent="0.25"/>
  <cols>
    <col min="1" max="3" width="10.5703125" bestFit="1" customWidth="1"/>
  </cols>
  <sheetData>
    <row r="1" spans="1:5" x14ac:dyDescent="0.25">
      <c r="A1" t="s">
        <v>0</v>
      </c>
    </row>
    <row r="3" spans="1:5" x14ac:dyDescent="0.25">
      <c r="A3" s="3">
        <v>6050.55</v>
      </c>
      <c r="B3" t="s">
        <v>30</v>
      </c>
    </row>
    <row r="4" spans="1:5" x14ac:dyDescent="0.25">
      <c r="A4" s="3"/>
    </row>
    <row r="5" spans="1:5" x14ac:dyDescent="0.25">
      <c r="A5" s="2">
        <v>12000</v>
      </c>
      <c r="B5" t="s">
        <v>31</v>
      </c>
      <c r="E5" t="s">
        <v>58</v>
      </c>
    </row>
    <row r="7" spans="1:5" x14ac:dyDescent="0.25">
      <c r="A7" s="2">
        <v>13000</v>
      </c>
      <c r="B7" t="s">
        <v>32</v>
      </c>
    </row>
    <row r="23" spans="1:3" x14ac:dyDescent="0.25">
      <c r="B23" s="4" t="s">
        <v>1</v>
      </c>
      <c r="C23" s="4" t="s">
        <v>2</v>
      </c>
    </row>
    <row r="24" spans="1:3" x14ac:dyDescent="0.25">
      <c r="A24" s="1">
        <v>2013</v>
      </c>
      <c r="B24" s="10"/>
      <c r="C24" s="11">
        <v>13500</v>
      </c>
    </row>
    <row r="25" spans="1:3" x14ac:dyDescent="0.25">
      <c r="A25" s="1">
        <v>2012</v>
      </c>
      <c r="B25" s="2">
        <v>10891.22</v>
      </c>
      <c r="C25" s="2">
        <v>13500</v>
      </c>
    </row>
    <row r="26" spans="1:3" x14ac:dyDescent="0.25">
      <c r="A26" s="1">
        <v>2011</v>
      </c>
      <c r="B26" s="2">
        <v>10317.94</v>
      </c>
      <c r="C26" s="2">
        <v>15000</v>
      </c>
    </row>
    <row r="27" spans="1:3" x14ac:dyDescent="0.25">
      <c r="A27" s="1">
        <v>2010</v>
      </c>
      <c r="B27" s="3">
        <v>13854.9</v>
      </c>
      <c r="C27" s="3">
        <v>15000</v>
      </c>
    </row>
    <row r="28" spans="1:3" x14ac:dyDescent="0.25">
      <c r="A28" s="1">
        <v>2009</v>
      </c>
      <c r="B28" s="3">
        <v>13020.31</v>
      </c>
      <c r="C28" s="3">
        <v>15000</v>
      </c>
    </row>
    <row r="29" spans="1:3" x14ac:dyDescent="0.25">
      <c r="A29" s="1">
        <v>2008</v>
      </c>
      <c r="B29" s="3">
        <v>13658.5</v>
      </c>
      <c r="C29" s="3">
        <v>16000</v>
      </c>
    </row>
    <row r="30" spans="1:3" x14ac:dyDescent="0.25">
      <c r="A30" s="1"/>
      <c r="B30" s="3"/>
      <c r="C30" s="3"/>
    </row>
  </sheetData>
  <pageMargins left="0.7" right="0.7" top="0.75" bottom="0.75" header="0.3" footer="0.3"/>
  <pageSetup orientation="portrait" r:id="rId1"/>
  <headerFooter>
    <oddHeader>&amp;R&amp;9 9/20/13</oddHeader>
    <oddFooter>&amp;L&amp;Z&amp;F&amp;A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Layout" zoomScaleNormal="100" workbookViewId="0">
      <selection activeCell="C17" sqref="C17"/>
    </sheetView>
  </sheetViews>
  <sheetFormatPr defaultRowHeight="15" x14ac:dyDescent="0.25"/>
  <cols>
    <col min="1" max="1" width="10.5703125" bestFit="1" customWidth="1"/>
    <col min="2" max="2" width="11.85546875" customWidth="1"/>
    <col min="3" max="3" width="12.42578125" customWidth="1"/>
    <col min="5" max="5" width="10.85546875" customWidth="1"/>
  </cols>
  <sheetData>
    <row r="1" spans="1:5" x14ac:dyDescent="0.25">
      <c r="A1" t="s">
        <v>73</v>
      </c>
    </row>
    <row r="3" spans="1:5" x14ac:dyDescent="0.25">
      <c r="A3" s="3">
        <v>4401.97</v>
      </c>
      <c r="B3" t="s">
        <v>30</v>
      </c>
    </row>
    <row r="4" spans="1:5" x14ac:dyDescent="0.25">
      <c r="A4" s="3">
        <f>E4</f>
        <v>2200.9850000000001</v>
      </c>
      <c r="B4" t="s">
        <v>74</v>
      </c>
      <c r="C4" s="6">
        <f>A3/8</f>
        <v>550.24625000000003</v>
      </c>
      <c r="D4" t="s">
        <v>72</v>
      </c>
      <c r="E4" s="6">
        <f>C4*4</f>
        <v>2200.9850000000001</v>
      </c>
    </row>
    <row r="5" spans="1:5" ht="15.75" thickBot="1" x14ac:dyDescent="0.3">
      <c r="A5" s="5">
        <f>SUM(A3:A4)</f>
        <v>6602.9549999999999</v>
      </c>
    </row>
    <row r="6" spans="1:5" ht="15.75" thickTop="1" x14ac:dyDescent="0.25">
      <c r="A6" s="3"/>
    </row>
    <row r="7" spans="1:5" x14ac:dyDescent="0.25">
      <c r="A7" s="2">
        <v>8000</v>
      </c>
      <c r="B7" t="s">
        <v>31</v>
      </c>
      <c r="D7" t="s">
        <v>75</v>
      </c>
    </row>
    <row r="9" spans="1:5" x14ac:dyDescent="0.25">
      <c r="A9" s="2">
        <v>9000</v>
      </c>
      <c r="B9" t="s">
        <v>32</v>
      </c>
    </row>
    <row r="11" spans="1:5" x14ac:dyDescent="0.25">
      <c r="A11" s="15" t="s">
        <v>76</v>
      </c>
    </row>
    <row r="12" spans="1:5" x14ac:dyDescent="0.25">
      <c r="A12" t="s">
        <v>77</v>
      </c>
    </row>
    <row r="25" spans="1:3" x14ac:dyDescent="0.25">
      <c r="B25" s="4" t="s">
        <v>1</v>
      </c>
      <c r="C25" s="4" t="s">
        <v>2</v>
      </c>
    </row>
    <row r="26" spans="1:3" x14ac:dyDescent="0.25">
      <c r="A26" s="1">
        <v>2013</v>
      </c>
      <c r="B26" s="10"/>
      <c r="C26" s="16">
        <v>12000</v>
      </c>
    </row>
    <row r="27" spans="1:3" x14ac:dyDescent="0.25">
      <c r="A27" s="1">
        <v>2012</v>
      </c>
      <c r="B27" s="2">
        <v>11599.68</v>
      </c>
      <c r="C27" s="2">
        <v>12000</v>
      </c>
    </row>
    <row r="28" spans="1:3" x14ac:dyDescent="0.25">
      <c r="A28" s="1">
        <v>2011</v>
      </c>
      <c r="B28" s="2">
        <v>10654.58</v>
      </c>
      <c r="C28" s="2">
        <v>10000</v>
      </c>
    </row>
    <row r="29" spans="1:3" x14ac:dyDescent="0.25">
      <c r="A29" s="1">
        <v>2010</v>
      </c>
      <c r="B29" s="3">
        <v>8311.9699999999993</v>
      </c>
      <c r="C29" s="3">
        <v>9000</v>
      </c>
    </row>
    <row r="30" spans="1:3" x14ac:dyDescent="0.25">
      <c r="A30" s="1">
        <v>2009</v>
      </c>
      <c r="B30" s="3">
        <v>10036.94</v>
      </c>
      <c r="C30" s="3">
        <v>9000</v>
      </c>
    </row>
    <row r="31" spans="1:3" x14ac:dyDescent="0.25">
      <c r="A31" s="1">
        <v>2008</v>
      </c>
      <c r="B31" s="3">
        <v>9432.14</v>
      </c>
      <c r="C31" s="3">
        <v>7000</v>
      </c>
    </row>
    <row r="32" spans="1:3" x14ac:dyDescent="0.25">
      <c r="A32" s="1"/>
      <c r="B32" s="3"/>
      <c r="C32" s="3"/>
    </row>
  </sheetData>
  <pageMargins left="0.7" right="0.7" top="0.75" bottom="0.75" header="0.3" footer="0.3"/>
  <pageSetup orientation="portrait" r:id="rId1"/>
  <headerFooter>
    <oddHeader>&amp;R&amp;9 9/20/13</oddHeader>
    <oddFooter>&amp;L&amp;Z&amp;F&amp;A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zoomScaleNormal="100" workbookViewId="0">
      <selection activeCell="E13" sqref="E13"/>
    </sheetView>
  </sheetViews>
  <sheetFormatPr defaultRowHeight="15" x14ac:dyDescent="0.25"/>
  <cols>
    <col min="1" max="1" width="11.5703125" customWidth="1"/>
    <col min="2" max="2" width="11.7109375" customWidth="1"/>
    <col min="3" max="3" width="11.28515625" customWidth="1"/>
    <col min="5" max="5" width="10.5703125" customWidth="1"/>
    <col min="6" max="6" width="5.42578125" customWidth="1"/>
  </cols>
  <sheetData>
    <row r="1" spans="1:7" x14ac:dyDescent="0.25">
      <c r="A1" t="s">
        <v>16</v>
      </c>
    </row>
    <row r="3" spans="1:7" x14ac:dyDescent="0.25">
      <c r="A3" s="3">
        <v>10509.7</v>
      </c>
      <c r="B3" t="s">
        <v>30</v>
      </c>
    </row>
    <row r="4" spans="1:7" x14ac:dyDescent="0.25">
      <c r="A4" s="3">
        <f>4*1300</f>
        <v>5200</v>
      </c>
      <c r="B4" t="s">
        <v>41</v>
      </c>
    </row>
    <row r="5" spans="1:7" x14ac:dyDescent="0.25">
      <c r="A5" s="3">
        <f>1200/12*5</f>
        <v>500</v>
      </c>
      <c r="B5" t="s">
        <v>36</v>
      </c>
      <c r="D5">
        <f>1200/12*5</f>
        <v>500</v>
      </c>
      <c r="E5" t="s">
        <v>42</v>
      </c>
      <c r="G5" t="s">
        <v>69</v>
      </c>
    </row>
    <row r="6" spans="1:7" x14ac:dyDescent="0.25">
      <c r="A6" s="3">
        <v>500</v>
      </c>
      <c r="B6" t="s">
        <v>48</v>
      </c>
    </row>
    <row r="7" spans="1:7" ht="15.75" thickBot="1" x14ac:dyDescent="0.3">
      <c r="A7" s="5">
        <f>SUM(A3:A6)</f>
        <v>16709.7</v>
      </c>
      <c r="E7" t="s">
        <v>64</v>
      </c>
    </row>
    <row r="8" spans="1:7" ht="15.75" thickTop="1" x14ac:dyDescent="0.25">
      <c r="A8" s="3"/>
    </row>
    <row r="9" spans="1:7" x14ac:dyDescent="0.25">
      <c r="A9" s="2">
        <v>16710</v>
      </c>
      <c r="B9" t="s">
        <v>31</v>
      </c>
    </row>
    <row r="10" spans="1:7" x14ac:dyDescent="0.25">
      <c r="A10" s="2"/>
    </row>
    <row r="12" spans="1:7" x14ac:dyDescent="0.25">
      <c r="A12" s="3">
        <f>1300*12</f>
        <v>15600</v>
      </c>
      <c r="B12" t="s">
        <v>49</v>
      </c>
    </row>
    <row r="13" spans="1:7" x14ac:dyDescent="0.25">
      <c r="A13" s="3">
        <v>1000</v>
      </c>
      <c r="B13" t="s">
        <v>17</v>
      </c>
    </row>
    <row r="14" spans="1:7" ht="15.75" thickBot="1" x14ac:dyDescent="0.3">
      <c r="A14" s="5">
        <f>SUM(A12:A13)</f>
        <v>16600</v>
      </c>
    </row>
    <row r="15" spans="1:7" ht="15.75" thickTop="1" x14ac:dyDescent="0.25"/>
    <row r="17" spans="1:3" x14ac:dyDescent="0.25">
      <c r="A17" s="2">
        <v>16600</v>
      </c>
      <c r="B17" t="s">
        <v>32</v>
      </c>
    </row>
    <row r="25" spans="1:3" x14ac:dyDescent="0.25">
      <c r="B25" s="4" t="s">
        <v>1</v>
      </c>
      <c r="C25" s="4" t="s">
        <v>2</v>
      </c>
    </row>
    <row r="26" spans="1:3" x14ac:dyDescent="0.25">
      <c r="A26" s="1">
        <v>2013</v>
      </c>
      <c r="B26" s="10"/>
      <c r="C26" s="2">
        <v>25500</v>
      </c>
    </row>
    <row r="27" spans="1:3" x14ac:dyDescent="0.25">
      <c r="A27" s="1">
        <v>2012</v>
      </c>
      <c r="B27" s="2">
        <v>24268.080000000002</v>
      </c>
      <c r="C27" s="2">
        <v>26000</v>
      </c>
    </row>
    <row r="28" spans="1:3" x14ac:dyDescent="0.25">
      <c r="A28" s="1">
        <v>2011</v>
      </c>
      <c r="B28" s="2">
        <v>25418.400000000001</v>
      </c>
      <c r="C28" s="2">
        <v>26000</v>
      </c>
    </row>
    <row r="29" spans="1:3" x14ac:dyDescent="0.25">
      <c r="A29" s="1">
        <v>2010</v>
      </c>
      <c r="B29" s="3">
        <v>25565.5</v>
      </c>
      <c r="C29" s="3">
        <v>26000</v>
      </c>
    </row>
    <row r="30" spans="1:3" x14ac:dyDescent="0.25">
      <c r="A30" s="1">
        <v>2009</v>
      </c>
      <c r="B30" s="3">
        <v>24181.45</v>
      </c>
      <c r="C30" s="3">
        <v>28500</v>
      </c>
    </row>
    <row r="31" spans="1:3" x14ac:dyDescent="0.25">
      <c r="A31" s="1">
        <v>2008</v>
      </c>
      <c r="B31" s="3">
        <v>29134.79</v>
      </c>
      <c r="C31" s="3">
        <v>27500</v>
      </c>
    </row>
  </sheetData>
  <pageMargins left="0.7" right="0.7" top="0.75" bottom="0.75" header="0.3" footer="0.3"/>
  <pageSetup orientation="portrait" r:id="rId1"/>
  <headerFooter>
    <oddHeader>&amp;R&amp;9 9/20/13</oddHeader>
    <oddFooter>&amp;L&amp;Z&amp;F&amp;A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Layout" zoomScaleNormal="100" workbookViewId="0">
      <selection activeCell="G7" sqref="G7"/>
    </sheetView>
  </sheetViews>
  <sheetFormatPr defaultRowHeight="15" x14ac:dyDescent="0.25"/>
  <cols>
    <col min="1" max="1" width="12" customWidth="1"/>
    <col min="2" max="2" width="10.7109375" customWidth="1"/>
    <col min="3" max="3" width="11.28515625" customWidth="1"/>
  </cols>
  <sheetData>
    <row r="1" spans="1:7" x14ac:dyDescent="0.25">
      <c r="A1" t="s">
        <v>18</v>
      </c>
    </row>
    <row r="3" spans="1:7" x14ac:dyDescent="0.25">
      <c r="A3" s="3">
        <v>3415.43</v>
      </c>
      <c r="B3" t="s">
        <v>30</v>
      </c>
    </row>
    <row r="4" spans="1:7" x14ac:dyDescent="0.25">
      <c r="A4" s="3">
        <f>4*430</f>
        <v>1720</v>
      </c>
      <c r="B4" t="s">
        <v>38</v>
      </c>
      <c r="F4" s="6">
        <f>A3/8</f>
        <v>426.92874999999998</v>
      </c>
      <c r="G4" t="s">
        <v>37</v>
      </c>
    </row>
    <row r="5" spans="1:7" ht="15.75" thickBot="1" x14ac:dyDescent="0.3">
      <c r="A5" s="5">
        <f>SUM(A3:A4)</f>
        <v>5135.43</v>
      </c>
    </row>
    <row r="6" spans="1:7" ht="15.75" thickTop="1" x14ac:dyDescent="0.25">
      <c r="A6" s="3"/>
    </row>
    <row r="7" spans="1:7" x14ac:dyDescent="0.25">
      <c r="A7" s="2">
        <v>5200</v>
      </c>
      <c r="B7" t="s">
        <v>31</v>
      </c>
    </row>
    <row r="8" spans="1:7" x14ac:dyDescent="0.25">
      <c r="A8" s="2"/>
    </row>
    <row r="10" spans="1:7" x14ac:dyDescent="0.25">
      <c r="A10" s="2">
        <v>7500</v>
      </c>
      <c r="B10" t="s">
        <v>32</v>
      </c>
      <c r="D10" t="s">
        <v>19</v>
      </c>
    </row>
    <row r="20" spans="1:3" x14ac:dyDescent="0.25">
      <c r="B20" s="4" t="s">
        <v>1</v>
      </c>
      <c r="C20" s="4" t="s">
        <v>2</v>
      </c>
    </row>
    <row r="21" spans="1:3" x14ac:dyDescent="0.25">
      <c r="A21" s="1">
        <v>2013</v>
      </c>
      <c r="B21" s="10"/>
      <c r="C21" s="2">
        <v>7600</v>
      </c>
    </row>
    <row r="22" spans="1:3" x14ac:dyDescent="0.25">
      <c r="A22" s="1">
        <v>2012</v>
      </c>
      <c r="B22" s="2">
        <v>7600.71</v>
      </c>
      <c r="C22" s="2">
        <v>7000</v>
      </c>
    </row>
    <row r="23" spans="1:3" x14ac:dyDescent="0.25">
      <c r="A23" s="1">
        <v>2011</v>
      </c>
      <c r="B23" s="2">
        <v>6104.36</v>
      </c>
      <c r="C23" s="2">
        <v>7500</v>
      </c>
    </row>
    <row r="24" spans="1:3" x14ac:dyDescent="0.25">
      <c r="A24" s="1">
        <v>2010</v>
      </c>
      <c r="B24" s="3">
        <v>6781.61</v>
      </c>
      <c r="C24" s="3">
        <v>7500</v>
      </c>
    </row>
    <row r="25" spans="1:3" x14ac:dyDescent="0.25">
      <c r="A25" s="1">
        <v>2009</v>
      </c>
      <c r="B25" s="3">
        <v>7421.84</v>
      </c>
      <c r="C25" s="3">
        <v>7500</v>
      </c>
    </row>
    <row r="26" spans="1:3" x14ac:dyDescent="0.25">
      <c r="A26" s="1">
        <v>2008</v>
      </c>
      <c r="B26" s="3">
        <v>7518.75</v>
      </c>
      <c r="C26" s="3">
        <v>7500</v>
      </c>
    </row>
  </sheetData>
  <pageMargins left="0.7" right="0.7" top="0.75" bottom="0.75" header="0.3" footer="0.3"/>
  <pageSetup orientation="portrait" r:id="rId1"/>
  <headerFooter>
    <oddHeader>&amp;R&amp;9 9/10/13</oddHeader>
    <oddFooter>&amp;L&amp;Z&amp;F&amp;A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Layout" zoomScaleNormal="100" workbookViewId="0">
      <selection activeCell="G20" sqref="G20"/>
    </sheetView>
  </sheetViews>
  <sheetFormatPr defaultRowHeight="15" x14ac:dyDescent="0.25"/>
  <cols>
    <col min="1" max="1" width="10.7109375" customWidth="1"/>
    <col min="2" max="2" width="11.140625" customWidth="1"/>
    <col min="3" max="3" width="11.42578125" customWidth="1"/>
  </cols>
  <sheetData>
    <row r="1" spans="1:6" x14ac:dyDescent="0.25">
      <c r="A1" t="s">
        <v>20</v>
      </c>
    </row>
    <row r="3" spans="1:6" x14ac:dyDescent="0.25">
      <c r="A3" s="3">
        <v>2053.23</v>
      </c>
      <c r="B3" t="s">
        <v>30</v>
      </c>
    </row>
    <row r="4" spans="1:6" x14ac:dyDescent="0.25">
      <c r="A4" s="3">
        <v>636</v>
      </c>
      <c r="B4" t="s">
        <v>21</v>
      </c>
    </row>
    <row r="5" spans="1:6" ht="15.75" thickBot="1" x14ac:dyDescent="0.3">
      <c r="A5" s="5">
        <f>SUM(A3:A4)</f>
        <v>2689.23</v>
      </c>
    </row>
    <row r="6" spans="1:6" ht="15.75" thickTop="1" x14ac:dyDescent="0.25"/>
    <row r="7" spans="1:6" x14ac:dyDescent="0.25">
      <c r="A7" s="2">
        <v>2700</v>
      </c>
      <c r="B7" t="s">
        <v>31</v>
      </c>
    </row>
    <row r="9" spans="1:6" x14ac:dyDescent="0.25">
      <c r="A9" s="3">
        <f>4*636</f>
        <v>2544</v>
      </c>
      <c r="B9" t="s">
        <v>65</v>
      </c>
      <c r="F9" s="7" t="s">
        <v>22</v>
      </c>
    </row>
    <row r="10" spans="1:6" x14ac:dyDescent="0.25">
      <c r="A10" s="3">
        <v>145</v>
      </c>
      <c r="B10" t="s">
        <v>17</v>
      </c>
    </row>
    <row r="11" spans="1:6" ht="15.75" thickBot="1" x14ac:dyDescent="0.3">
      <c r="A11" s="5">
        <f>SUM(A9:A10)</f>
        <v>2689</v>
      </c>
    </row>
    <row r="12" spans="1:6" ht="15.75" thickTop="1" x14ac:dyDescent="0.25"/>
    <row r="13" spans="1:6" x14ac:dyDescent="0.25">
      <c r="A13" s="2">
        <v>2700</v>
      </c>
      <c r="B13" t="s">
        <v>32</v>
      </c>
    </row>
    <row r="20" spans="1:3" x14ac:dyDescent="0.25">
      <c r="B20" s="4" t="s">
        <v>1</v>
      </c>
      <c r="C20" s="4" t="s">
        <v>2</v>
      </c>
    </row>
    <row r="21" spans="1:3" x14ac:dyDescent="0.25">
      <c r="A21" s="1">
        <v>2013</v>
      </c>
      <c r="B21" s="10"/>
      <c r="C21" s="2">
        <v>3000</v>
      </c>
    </row>
    <row r="22" spans="1:3" x14ac:dyDescent="0.25">
      <c r="A22" s="1">
        <v>2012</v>
      </c>
      <c r="B22" s="2">
        <v>2689.55</v>
      </c>
      <c r="C22" s="2">
        <v>3000</v>
      </c>
    </row>
    <row r="23" spans="1:3" x14ac:dyDescent="0.25">
      <c r="A23" s="1">
        <v>2011</v>
      </c>
      <c r="B23" s="2">
        <v>2544</v>
      </c>
      <c r="C23" s="2">
        <v>3000</v>
      </c>
    </row>
    <row r="24" spans="1:3" x14ac:dyDescent="0.25">
      <c r="A24" s="1">
        <v>2010</v>
      </c>
      <c r="B24" s="3">
        <v>2722.58</v>
      </c>
      <c r="C24" s="3">
        <v>3000</v>
      </c>
    </row>
    <row r="25" spans="1:3" x14ac:dyDescent="0.25">
      <c r="A25" s="1">
        <v>2009</v>
      </c>
      <c r="B25" s="3">
        <v>2874.91</v>
      </c>
      <c r="C25" s="3">
        <v>3000</v>
      </c>
    </row>
    <row r="26" spans="1:3" x14ac:dyDescent="0.25">
      <c r="A26" s="1">
        <v>2008</v>
      </c>
      <c r="B26" s="3">
        <v>3018.72</v>
      </c>
      <c r="C26" s="3">
        <v>3300</v>
      </c>
    </row>
  </sheetData>
  <pageMargins left="0.7" right="0.7" top="0.75" bottom="0.75" header="0.3" footer="0.3"/>
  <pageSetup orientation="portrait" r:id="rId1"/>
  <headerFooter>
    <oddHeader>&amp;R&amp;9 9/20/13</oddHeader>
    <oddFooter>&amp;L&amp;Z&amp;F&amp;A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Layout" zoomScaleNormal="100" workbookViewId="0">
      <selection activeCell="F15" sqref="F15"/>
    </sheetView>
  </sheetViews>
  <sheetFormatPr defaultRowHeight="15" x14ac:dyDescent="0.25"/>
  <cols>
    <col min="1" max="1" width="10.42578125" customWidth="1"/>
    <col min="2" max="2" width="10.140625" customWidth="1"/>
    <col min="3" max="3" width="11.28515625" customWidth="1"/>
  </cols>
  <sheetData>
    <row r="1" spans="1:7" x14ac:dyDescent="0.25">
      <c r="A1" t="s">
        <v>23</v>
      </c>
    </row>
    <row r="3" spans="1:7" x14ac:dyDescent="0.25">
      <c r="A3" s="3">
        <v>2534.37</v>
      </c>
      <c r="B3" t="s">
        <v>30</v>
      </c>
      <c r="F3" s="8">
        <f>A3/8</f>
        <v>316.79624999999999</v>
      </c>
      <c r="G3" t="s">
        <v>39</v>
      </c>
    </row>
    <row r="4" spans="1:7" x14ac:dyDescent="0.25">
      <c r="A4" s="3">
        <f>4*316.8</f>
        <v>1267.2</v>
      </c>
      <c r="B4" t="s">
        <v>40</v>
      </c>
      <c r="F4" t="s">
        <v>24</v>
      </c>
    </row>
    <row r="5" spans="1:7" ht="15.75" thickBot="1" x14ac:dyDescent="0.3">
      <c r="A5" s="5">
        <f>SUM(A3:A4)</f>
        <v>3801.5699999999997</v>
      </c>
      <c r="F5" t="s">
        <v>25</v>
      </c>
    </row>
    <row r="6" spans="1:7" ht="15.75" thickTop="1" x14ac:dyDescent="0.25">
      <c r="A6" s="3"/>
    </row>
    <row r="7" spans="1:7" x14ac:dyDescent="0.25">
      <c r="A7" s="2">
        <v>3805</v>
      </c>
      <c r="B7" t="s">
        <v>31</v>
      </c>
      <c r="E7" t="s">
        <v>29</v>
      </c>
    </row>
    <row r="8" spans="1:7" x14ac:dyDescent="0.25">
      <c r="A8" s="2"/>
      <c r="E8" t="s">
        <v>28</v>
      </c>
    </row>
    <row r="10" spans="1:7" x14ac:dyDescent="0.25">
      <c r="A10" s="2">
        <v>4000</v>
      </c>
      <c r="B10" t="s">
        <v>32</v>
      </c>
      <c r="E10" t="s">
        <v>26</v>
      </c>
    </row>
    <row r="20" spans="1:5" x14ac:dyDescent="0.25">
      <c r="B20" s="4" t="s">
        <v>1</v>
      </c>
      <c r="C20" s="4" t="s">
        <v>2</v>
      </c>
    </row>
    <row r="21" spans="1:5" x14ac:dyDescent="0.25">
      <c r="A21" s="1">
        <v>2013</v>
      </c>
      <c r="B21" s="10"/>
      <c r="C21" s="2">
        <v>3500</v>
      </c>
    </row>
    <row r="22" spans="1:5" x14ac:dyDescent="0.25">
      <c r="A22" s="1">
        <v>2012</v>
      </c>
      <c r="B22" s="2">
        <v>3528.18</v>
      </c>
      <c r="C22" s="2">
        <v>2850</v>
      </c>
    </row>
    <row r="23" spans="1:5" x14ac:dyDescent="0.25">
      <c r="A23" s="1">
        <v>2011</v>
      </c>
      <c r="B23" s="2">
        <v>1055.46</v>
      </c>
      <c r="C23" s="2">
        <v>0</v>
      </c>
      <c r="E23" t="s">
        <v>27</v>
      </c>
    </row>
  </sheetData>
  <pageMargins left="0.7" right="0.7" top="0.75" bottom="0.75" header="0.3" footer="0.3"/>
  <pageSetup orientation="portrait" r:id="rId1"/>
  <headerFooter>
    <oddHeader>&amp;R&amp;9 9/20/13</oddHeader>
    <oddFooter>&amp;L&amp;Z&amp;F&amp;A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view="pageLayout" zoomScaleNormal="100" workbookViewId="0">
      <selection activeCell="A7" sqref="A7"/>
    </sheetView>
  </sheetViews>
  <sheetFormatPr defaultRowHeight="15" x14ac:dyDescent="0.25"/>
  <cols>
    <col min="1" max="1" width="12" customWidth="1"/>
    <col min="2" max="2" width="10.7109375" customWidth="1"/>
    <col min="3" max="3" width="11.28515625" customWidth="1"/>
  </cols>
  <sheetData>
    <row r="1" spans="1:7" x14ac:dyDescent="0.25">
      <c r="A1" t="s">
        <v>43</v>
      </c>
    </row>
    <row r="3" spans="1:7" x14ac:dyDescent="0.25">
      <c r="A3" s="3">
        <v>0</v>
      </c>
      <c r="B3" t="s">
        <v>30</v>
      </c>
    </row>
    <row r="4" spans="1:7" x14ac:dyDescent="0.25">
      <c r="A4" s="3">
        <v>150</v>
      </c>
      <c r="B4" t="s">
        <v>66</v>
      </c>
      <c r="F4" s="6"/>
      <c r="G4" s="6"/>
    </row>
    <row r="5" spans="1:7" ht="15.75" thickBot="1" x14ac:dyDescent="0.3">
      <c r="A5" s="5">
        <f>SUM(A3:A4)</f>
        <v>150</v>
      </c>
    </row>
    <row r="6" spans="1:7" ht="15.75" thickTop="1" x14ac:dyDescent="0.25">
      <c r="A6" s="3"/>
    </row>
    <row r="7" spans="1:7" x14ac:dyDescent="0.25">
      <c r="A7" s="2">
        <v>150</v>
      </c>
      <c r="B7" t="s">
        <v>31</v>
      </c>
      <c r="D7" t="s">
        <v>50</v>
      </c>
    </row>
    <row r="8" spans="1:7" x14ac:dyDescent="0.25">
      <c r="A8" s="2"/>
    </row>
    <row r="10" spans="1:7" x14ac:dyDescent="0.25">
      <c r="A10" s="2">
        <v>150</v>
      </c>
      <c r="B10" t="s">
        <v>32</v>
      </c>
    </row>
  </sheetData>
  <pageMargins left="0.7" right="0.7" top="0.75" bottom="0.75" header="0.3" footer="0.3"/>
  <pageSetup orientation="portrait" r:id="rId1"/>
  <headerFooter>
    <oddHeader>&amp;R&amp;9 9/20/13</oddHead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view="pageLayout" zoomScaleNormal="100" workbookViewId="0">
      <selection activeCell="C12" sqref="C12"/>
    </sheetView>
  </sheetViews>
  <sheetFormatPr defaultRowHeight="15" x14ac:dyDescent="0.25"/>
  <cols>
    <col min="1" max="1" width="11.140625" customWidth="1"/>
    <col min="2" max="2" width="12.140625" customWidth="1"/>
    <col min="3" max="3" width="10.42578125" customWidth="1"/>
  </cols>
  <sheetData>
    <row r="1" spans="1:2" x14ac:dyDescent="0.25">
      <c r="A1" t="s">
        <v>3</v>
      </c>
    </row>
    <row r="3" spans="1:2" x14ac:dyDescent="0.25">
      <c r="A3" s="3">
        <v>1606.14</v>
      </c>
      <c r="B3" t="s">
        <v>30</v>
      </c>
    </row>
    <row r="4" spans="1:2" x14ac:dyDescent="0.25">
      <c r="A4" s="3">
        <v>280</v>
      </c>
      <c r="B4" t="s">
        <v>51</v>
      </c>
    </row>
    <row r="5" spans="1:2" x14ac:dyDescent="0.25">
      <c r="A5" s="3">
        <v>260</v>
      </c>
      <c r="B5" t="s">
        <v>52</v>
      </c>
    </row>
    <row r="6" spans="1:2" x14ac:dyDescent="0.25">
      <c r="A6" s="3">
        <v>220</v>
      </c>
      <c r="B6" t="s">
        <v>53</v>
      </c>
    </row>
    <row r="7" spans="1:2" x14ac:dyDescent="0.25">
      <c r="A7" s="3">
        <v>80</v>
      </c>
      <c r="B7" t="s">
        <v>54</v>
      </c>
    </row>
    <row r="8" spans="1:2" x14ac:dyDescent="0.25">
      <c r="A8" s="13">
        <v>0</v>
      </c>
      <c r="B8" t="s">
        <v>55</v>
      </c>
    </row>
    <row r="9" spans="1:2" ht="15.75" thickBot="1" x14ac:dyDescent="0.3">
      <c r="A9" s="5">
        <f>SUM(A3:A8)</f>
        <v>2446.1400000000003</v>
      </c>
    </row>
    <row r="10" spans="1:2" ht="15.75" thickTop="1" x14ac:dyDescent="0.25">
      <c r="A10" s="14"/>
    </row>
    <row r="11" spans="1:2" x14ac:dyDescent="0.25">
      <c r="A11" s="2">
        <v>2500</v>
      </c>
      <c r="B11" t="s">
        <v>31</v>
      </c>
    </row>
    <row r="13" spans="1:2" x14ac:dyDescent="0.25">
      <c r="A13" s="2">
        <v>3000</v>
      </c>
      <c r="B13" t="s">
        <v>32</v>
      </c>
    </row>
    <row r="29" spans="1:3" x14ac:dyDescent="0.25">
      <c r="B29" s="4" t="s">
        <v>1</v>
      </c>
      <c r="C29" s="4" t="s">
        <v>2</v>
      </c>
    </row>
    <row r="30" spans="1:3" x14ac:dyDescent="0.25">
      <c r="A30" s="1">
        <v>2013</v>
      </c>
      <c r="B30" s="10"/>
      <c r="C30" s="12">
        <v>4000</v>
      </c>
    </row>
    <row r="31" spans="1:3" x14ac:dyDescent="0.25">
      <c r="A31" s="1">
        <v>2012</v>
      </c>
      <c r="B31" s="2">
        <v>3467.73</v>
      </c>
      <c r="C31" s="2">
        <v>3000</v>
      </c>
    </row>
    <row r="32" spans="1:3" x14ac:dyDescent="0.25">
      <c r="A32" s="1">
        <v>2011</v>
      </c>
      <c r="B32" s="2">
        <v>1449.1</v>
      </c>
      <c r="C32" s="2">
        <v>3000</v>
      </c>
    </row>
    <row r="33" spans="1:3" x14ac:dyDescent="0.25">
      <c r="A33" s="1">
        <v>2010</v>
      </c>
      <c r="B33" s="3">
        <v>2704.75</v>
      </c>
      <c r="C33" s="3">
        <v>3000</v>
      </c>
    </row>
    <row r="34" spans="1:3" x14ac:dyDescent="0.25">
      <c r="A34" s="1">
        <v>2009</v>
      </c>
      <c r="B34" s="3">
        <v>3445.8</v>
      </c>
      <c r="C34" s="3">
        <v>2500</v>
      </c>
    </row>
    <row r="35" spans="1:3" x14ac:dyDescent="0.25">
      <c r="A35" s="1">
        <v>2008</v>
      </c>
      <c r="B35" s="3">
        <v>1896.06</v>
      </c>
      <c r="C35" s="3">
        <v>2000</v>
      </c>
    </row>
    <row r="36" spans="1:3" x14ac:dyDescent="0.25">
      <c r="A36" s="1"/>
      <c r="B36" s="3"/>
      <c r="C36" s="3"/>
    </row>
  </sheetData>
  <pageMargins left="0.7" right="0.7" top="0.75" bottom="0.75" header="0.3" footer="0.3"/>
  <pageSetup orientation="portrait" r:id="rId1"/>
  <headerFooter>
    <oddHeader>&amp;R&amp;9 9/20/13</oddHead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view="pageLayout" zoomScaleNormal="100" workbookViewId="0">
      <selection activeCell="C16" sqref="C16"/>
    </sheetView>
  </sheetViews>
  <sheetFormatPr defaultRowHeight="15" x14ac:dyDescent="0.25"/>
  <cols>
    <col min="1" max="1" width="11.28515625" customWidth="1"/>
    <col min="2" max="2" width="12.5703125" customWidth="1"/>
    <col min="3" max="3" width="13.85546875" customWidth="1"/>
  </cols>
  <sheetData>
    <row r="1" spans="1:4" x14ac:dyDescent="0.25">
      <c r="A1" t="s">
        <v>4</v>
      </c>
    </row>
    <row r="3" spans="1:4" x14ac:dyDescent="0.25">
      <c r="A3" s="3">
        <v>781.66</v>
      </c>
      <c r="B3" t="s">
        <v>30</v>
      </c>
    </row>
    <row r="4" spans="1:4" x14ac:dyDescent="0.25">
      <c r="A4" s="3">
        <f>37*2</f>
        <v>74</v>
      </c>
      <c r="B4" t="s">
        <v>8</v>
      </c>
    </row>
    <row r="5" spans="1:4" x14ac:dyDescent="0.25">
      <c r="A5" s="3">
        <f>70*2</f>
        <v>140</v>
      </c>
      <c r="B5" t="s">
        <v>9</v>
      </c>
    </row>
    <row r="6" spans="1:4" x14ac:dyDescent="0.25">
      <c r="A6" s="3">
        <v>400</v>
      </c>
      <c r="B6" t="s">
        <v>56</v>
      </c>
    </row>
    <row r="7" spans="1:4" ht="15.75" thickBot="1" x14ac:dyDescent="0.3">
      <c r="A7" s="5">
        <f>SUM(A3:A6)</f>
        <v>1395.6599999999999</v>
      </c>
    </row>
    <row r="8" spans="1:4" ht="15.75" thickTop="1" x14ac:dyDescent="0.25"/>
    <row r="9" spans="1:4" x14ac:dyDescent="0.25">
      <c r="A9" s="2">
        <v>1400</v>
      </c>
      <c r="B9" t="s">
        <v>31</v>
      </c>
    </row>
    <row r="11" spans="1:4" x14ac:dyDescent="0.25">
      <c r="A11" s="2">
        <v>1400</v>
      </c>
      <c r="B11" t="s">
        <v>32</v>
      </c>
      <c r="D11" t="s">
        <v>78</v>
      </c>
    </row>
    <row r="13" spans="1:4" x14ac:dyDescent="0.25">
      <c r="A13" s="15" t="s">
        <v>60</v>
      </c>
    </row>
    <row r="14" spans="1:4" x14ac:dyDescent="0.25">
      <c r="A14" t="s">
        <v>67</v>
      </c>
    </row>
    <row r="26" spans="1:3" x14ac:dyDescent="0.25">
      <c r="B26" s="4" t="s">
        <v>1</v>
      </c>
      <c r="C26" s="4" t="s">
        <v>2</v>
      </c>
    </row>
    <row r="27" spans="1:3" x14ac:dyDescent="0.25">
      <c r="A27" s="1">
        <v>2013</v>
      </c>
      <c r="B27" s="10"/>
      <c r="C27" s="2">
        <v>700</v>
      </c>
    </row>
    <row r="28" spans="1:3" x14ac:dyDescent="0.25">
      <c r="A28" s="1">
        <v>2012</v>
      </c>
      <c r="B28" s="2">
        <v>574.64</v>
      </c>
      <c r="C28" s="2">
        <v>630</v>
      </c>
    </row>
    <row r="29" spans="1:3" x14ac:dyDescent="0.25">
      <c r="A29" s="1">
        <v>2011</v>
      </c>
      <c r="B29" s="2">
        <v>667.03</v>
      </c>
      <c r="C29" s="2">
        <v>375</v>
      </c>
    </row>
    <row r="30" spans="1:3" x14ac:dyDescent="0.25">
      <c r="A30" s="1">
        <v>2010</v>
      </c>
      <c r="B30" s="3">
        <v>446.09</v>
      </c>
      <c r="C30" s="3">
        <v>350</v>
      </c>
    </row>
    <row r="31" spans="1:3" x14ac:dyDescent="0.25">
      <c r="A31" s="1">
        <v>2009</v>
      </c>
      <c r="B31" s="3">
        <v>383.09</v>
      </c>
      <c r="C31" s="3">
        <v>400</v>
      </c>
    </row>
    <row r="32" spans="1:3" x14ac:dyDescent="0.25">
      <c r="A32" s="1">
        <v>2008</v>
      </c>
      <c r="B32" s="3">
        <v>339.25</v>
      </c>
      <c r="C32" s="3">
        <v>600</v>
      </c>
    </row>
  </sheetData>
  <pageMargins left="0.7" right="0.7" top="0.75" bottom="0.75" header="0.3" footer="0.3"/>
  <pageSetup orientation="portrait" r:id="rId1"/>
  <headerFooter>
    <oddHeader>&amp;R&amp;9 9/20/13</oddHeader>
    <oddFooter>&amp;L&amp;Z&amp;F&amp;A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Layout" zoomScaleNormal="100" workbookViewId="0">
      <selection activeCell="C6" sqref="C6"/>
    </sheetView>
  </sheetViews>
  <sheetFormatPr defaultRowHeight="15" x14ac:dyDescent="0.25"/>
  <cols>
    <col min="1" max="1" width="11.28515625" customWidth="1"/>
    <col min="2" max="2" width="10.42578125" customWidth="1"/>
    <col min="3" max="3" width="11.7109375" customWidth="1"/>
  </cols>
  <sheetData>
    <row r="1" spans="1:2" x14ac:dyDescent="0.25">
      <c r="A1" t="s">
        <v>5</v>
      </c>
    </row>
    <row r="3" spans="1:2" x14ac:dyDescent="0.25">
      <c r="A3" s="3">
        <v>1729.31</v>
      </c>
      <c r="B3" t="s">
        <v>30</v>
      </c>
    </row>
    <row r="4" spans="1:2" x14ac:dyDescent="0.25">
      <c r="A4" s="3"/>
    </row>
    <row r="5" spans="1:2" x14ac:dyDescent="0.25">
      <c r="A5" s="2">
        <v>2500</v>
      </c>
      <c r="B5" t="s">
        <v>31</v>
      </c>
    </row>
    <row r="7" spans="1:2" x14ac:dyDescent="0.25">
      <c r="A7" s="2">
        <v>3500</v>
      </c>
      <c r="B7" t="s">
        <v>32</v>
      </c>
    </row>
    <row r="23" spans="1:3" x14ac:dyDescent="0.25">
      <c r="B23" s="4" t="s">
        <v>1</v>
      </c>
      <c r="C23" s="4" t="s">
        <v>2</v>
      </c>
    </row>
    <row r="24" spans="1:3" x14ac:dyDescent="0.25">
      <c r="A24" s="1">
        <v>2013</v>
      </c>
      <c r="B24" s="10"/>
      <c r="C24" s="2">
        <v>3500</v>
      </c>
    </row>
    <row r="25" spans="1:3" x14ac:dyDescent="0.25">
      <c r="A25" s="1">
        <v>2012</v>
      </c>
      <c r="B25" s="2">
        <v>3038.88</v>
      </c>
      <c r="C25" s="2">
        <v>3000</v>
      </c>
    </row>
    <row r="26" spans="1:3" x14ac:dyDescent="0.25">
      <c r="A26" s="1">
        <v>2011</v>
      </c>
      <c r="B26" s="2">
        <v>2825.64</v>
      </c>
      <c r="C26" s="2">
        <v>3000</v>
      </c>
    </row>
    <row r="27" spans="1:3" x14ac:dyDescent="0.25">
      <c r="A27" s="1">
        <v>2010</v>
      </c>
      <c r="B27" s="3">
        <v>2680.94</v>
      </c>
      <c r="C27" s="3">
        <v>4000</v>
      </c>
    </row>
    <row r="28" spans="1:3" x14ac:dyDescent="0.25">
      <c r="A28" s="1">
        <v>2009</v>
      </c>
      <c r="B28" s="3">
        <v>3933.08</v>
      </c>
      <c r="C28" s="3">
        <v>5000</v>
      </c>
    </row>
    <row r="29" spans="1:3" x14ac:dyDescent="0.25">
      <c r="A29" s="1">
        <v>2008</v>
      </c>
      <c r="B29" s="3">
        <v>5926.11</v>
      </c>
      <c r="C29" s="3">
        <v>3500</v>
      </c>
    </row>
  </sheetData>
  <pageMargins left="0.7" right="0.7" top="0.75" bottom="0.75" header="0.3" footer="0.3"/>
  <pageSetup orientation="portrait" r:id="rId1"/>
  <headerFooter>
    <oddHeader>&amp;R&amp;9 9/10/13</oddHeader>
    <oddFooter>&amp;L&amp;Z&amp;F&amp;A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view="pageLayout" zoomScaleNormal="100" workbookViewId="0">
      <selection activeCell="D27" sqref="D27"/>
    </sheetView>
  </sheetViews>
  <sheetFormatPr defaultRowHeight="15" x14ac:dyDescent="0.25"/>
  <cols>
    <col min="1" max="1" width="10.42578125" customWidth="1"/>
    <col min="2" max="2" width="10.7109375" customWidth="1"/>
    <col min="3" max="3" width="11.42578125" customWidth="1"/>
  </cols>
  <sheetData>
    <row r="1" spans="1:2" x14ac:dyDescent="0.25">
      <c r="A1" t="s">
        <v>6</v>
      </c>
    </row>
    <row r="3" spans="1:2" x14ac:dyDescent="0.25">
      <c r="A3" s="3">
        <v>234.92</v>
      </c>
      <c r="B3" t="s">
        <v>30</v>
      </c>
    </row>
    <row r="4" spans="1:2" x14ac:dyDescent="0.25">
      <c r="A4" s="3">
        <f>40*4</f>
        <v>160</v>
      </c>
      <c r="B4" t="s">
        <v>10</v>
      </c>
    </row>
    <row r="5" spans="1:2" ht="15.75" thickBot="1" x14ac:dyDescent="0.3">
      <c r="A5" s="5">
        <f>SUM(A3:A4)</f>
        <v>394.91999999999996</v>
      </c>
    </row>
    <row r="6" spans="1:2" ht="15.75" thickTop="1" x14ac:dyDescent="0.25">
      <c r="A6" s="3"/>
    </row>
    <row r="7" spans="1:2" x14ac:dyDescent="0.25">
      <c r="A7" s="2">
        <v>500</v>
      </c>
      <c r="B7" t="s">
        <v>31</v>
      </c>
    </row>
    <row r="9" spans="1:2" x14ac:dyDescent="0.25">
      <c r="A9" s="2">
        <v>550</v>
      </c>
      <c r="B9" t="s">
        <v>32</v>
      </c>
    </row>
    <row r="25" spans="1:3" x14ac:dyDescent="0.25">
      <c r="B25" s="4" t="s">
        <v>1</v>
      </c>
      <c r="C25" s="4" t="s">
        <v>2</v>
      </c>
    </row>
    <row r="26" spans="1:3" x14ac:dyDescent="0.25">
      <c r="A26" s="1">
        <v>2013</v>
      </c>
      <c r="B26" s="10"/>
      <c r="C26" s="2">
        <v>600</v>
      </c>
    </row>
    <row r="27" spans="1:3" x14ac:dyDescent="0.25">
      <c r="A27" s="1">
        <v>2012</v>
      </c>
      <c r="B27" s="2">
        <v>565.86</v>
      </c>
      <c r="C27" s="2">
        <v>500</v>
      </c>
    </row>
    <row r="28" spans="1:3" x14ac:dyDescent="0.25">
      <c r="A28" s="1">
        <v>2011</v>
      </c>
      <c r="B28" s="2">
        <v>432.9</v>
      </c>
      <c r="C28" s="2">
        <v>500</v>
      </c>
    </row>
    <row r="29" spans="1:3" x14ac:dyDescent="0.25">
      <c r="A29" s="1">
        <v>2010</v>
      </c>
      <c r="B29" s="3">
        <v>534</v>
      </c>
      <c r="C29" s="3">
        <v>400</v>
      </c>
    </row>
    <row r="30" spans="1:3" x14ac:dyDescent="0.25">
      <c r="A30" s="1">
        <v>2009</v>
      </c>
      <c r="B30" s="3">
        <v>332</v>
      </c>
      <c r="C30" s="3">
        <v>500</v>
      </c>
    </row>
    <row r="31" spans="1:3" x14ac:dyDescent="0.25">
      <c r="A31" s="1">
        <v>2008</v>
      </c>
      <c r="B31" s="3">
        <v>421</v>
      </c>
      <c r="C31" s="3">
        <v>500</v>
      </c>
    </row>
  </sheetData>
  <pageMargins left="0.7" right="0.7" top="0.75" bottom="0.75" header="0.3" footer="0.3"/>
  <pageSetup orientation="portrait" r:id="rId1"/>
  <headerFooter>
    <oddHeader>&amp;R&amp;9 9/9/13</oddHeader>
    <oddFooter>&amp;L&amp;Z&amp;F&amp;A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Layout" zoomScaleNormal="100" workbookViewId="0">
      <selection activeCell="A10" sqref="A10:XFD10"/>
    </sheetView>
  </sheetViews>
  <sheetFormatPr defaultRowHeight="15" x14ac:dyDescent="0.25"/>
  <cols>
    <col min="1" max="1" width="9.5703125" bestFit="1" customWidth="1"/>
    <col min="2" max="2" width="10.42578125" customWidth="1"/>
    <col min="3" max="3" width="10.7109375" customWidth="1"/>
  </cols>
  <sheetData>
    <row r="1" spans="1:8" x14ac:dyDescent="0.25">
      <c r="A1" t="s">
        <v>7</v>
      </c>
    </row>
    <row r="3" spans="1:8" x14ac:dyDescent="0.25">
      <c r="A3" s="3">
        <v>2033.65</v>
      </c>
      <c r="B3" t="s">
        <v>30</v>
      </c>
    </row>
    <row r="4" spans="1:8" x14ac:dyDescent="0.25">
      <c r="A4" s="3">
        <f>4*75</f>
        <v>300</v>
      </c>
      <c r="B4" t="s">
        <v>68</v>
      </c>
    </row>
    <row r="5" spans="1:8" x14ac:dyDescent="0.25">
      <c r="A5" s="3">
        <f>4*180</f>
        <v>720</v>
      </c>
      <c r="B5" t="s">
        <v>44</v>
      </c>
      <c r="G5">
        <f>1433.65/8</f>
        <v>179.20625000000001</v>
      </c>
      <c r="H5" t="s">
        <v>46</v>
      </c>
    </row>
    <row r="6" spans="1:8" ht="15.75" thickBot="1" x14ac:dyDescent="0.3">
      <c r="A6" s="5">
        <f>SUM(A3:A5)</f>
        <v>3053.65</v>
      </c>
    </row>
    <row r="7" spans="1:8" ht="15.75" thickTop="1" x14ac:dyDescent="0.25"/>
    <row r="8" spans="1:8" x14ac:dyDescent="0.25">
      <c r="A8" s="2">
        <v>3055</v>
      </c>
      <c r="B8" t="s">
        <v>31</v>
      </c>
    </row>
    <row r="9" spans="1:8" x14ac:dyDescent="0.25">
      <c r="A9" s="2"/>
    </row>
    <row r="11" spans="1:8" x14ac:dyDescent="0.25">
      <c r="A11" s="3">
        <f>12*75</f>
        <v>900</v>
      </c>
      <c r="B11" t="s">
        <v>61</v>
      </c>
    </row>
    <row r="12" spans="1:8" x14ac:dyDescent="0.25">
      <c r="A12" s="3">
        <v>100</v>
      </c>
      <c r="B12" t="s">
        <v>62</v>
      </c>
    </row>
    <row r="13" spans="1:8" x14ac:dyDescent="0.25">
      <c r="A13" s="13">
        <f>12*180</f>
        <v>2160</v>
      </c>
      <c r="B13" t="s">
        <v>63</v>
      </c>
    </row>
    <row r="14" spans="1:8" ht="15.75" thickBot="1" x14ac:dyDescent="0.3">
      <c r="A14" s="5">
        <f>SUM(A11:A13)</f>
        <v>3160</v>
      </c>
    </row>
    <row r="15" spans="1:8" ht="15.75" thickTop="1" x14ac:dyDescent="0.25"/>
    <row r="16" spans="1:8" x14ac:dyDescent="0.25">
      <c r="A16" s="2">
        <v>3160</v>
      </c>
      <c r="B16" t="s">
        <v>32</v>
      </c>
    </row>
    <row r="27" spans="1:4" x14ac:dyDescent="0.25">
      <c r="B27" s="4" t="s">
        <v>1</v>
      </c>
      <c r="C27" s="4" t="s">
        <v>2</v>
      </c>
    </row>
    <row r="28" spans="1:4" x14ac:dyDescent="0.25">
      <c r="A28" s="1">
        <v>2013</v>
      </c>
      <c r="B28" s="10"/>
      <c r="C28" s="2">
        <v>4200</v>
      </c>
      <c r="D28" t="s">
        <v>45</v>
      </c>
    </row>
    <row r="29" spans="1:4" x14ac:dyDescent="0.25">
      <c r="A29" s="1">
        <v>2012</v>
      </c>
      <c r="B29" s="2">
        <v>3651.95</v>
      </c>
      <c r="C29" s="2">
        <v>3600</v>
      </c>
    </row>
    <row r="30" spans="1:4" x14ac:dyDescent="0.25">
      <c r="A30" s="1">
        <v>2011</v>
      </c>
      <c r="B30" s="2">
        <v>3597.64</v>
      </c>
      <c r="C30" s="2">
        <v>3500</v>
      </c>
    </row>
    <row r="31" spans="1:4" x14ac:dyDescent="0.25">
      <c r="A31" s="1">
        <v>2010</v>
      </c>
      <c r="B31" s="3">
        <v>3139.4</v>
      </c>
      <c r="C31" s="3">
        <v>3500</v>
      </c>
    </row>
    <row r="32" spans="1:4" x14ac:dyDescent="0.25">
      <c r="A32" s="1">
        <v>2009</v>
      </c>
      <c r="B32" s="3">
        <v>3055</v>
      </c>
      <c r="C32" s="3">
        <v>3500</v>
      </c>
    </row>
    <row r="33" spans="1:3" x14ac:dyDescent="0.25">
      <c r="A33" s="1">
        <v>2008</v>
      </c>
      <c r="B33" s="3">
        <v>2962.1</v>
      </c>
      <c r="C33" s="3">
        <v>3000</v>
      </c>
    </row>
  </sheetData>
  <pageMargins left="0.7" right="0.7" top="0.75" bottom="0.75" header="0.3" footer="0.3"/>
  <pageSetup orientation="portrait" r:id="rId1"/>
  <headerFooter>
    <oddHeader>&amp;R&amp;9 9/20/13</oddHeader>
    <oddFooter>&amp;L&amp;Z&amp;F&amp;A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view="pageLayout" zoomScaleNormal="100" workbookViewId="0">
      <selection activeCell="E6" sqref="E6"/>
    </sheetView>
  </sheetViews>
  <sheetFormatPr defaultRowHeight="15" x14ac:dyDescent="0.25"/>
  <cols>
    <col min="1" max="1" width="11.42578125" customWidth="1"/>
    <col min="2" max="3" width="11.7109375" customWidth="1"/>
  </cols>
  <sheetData>
    <row r="1" spans="1:7" x14ac:dyDescent="0.25">
      <c r="A1" t="s">
        <v>11</v>
      </c>
    </row>
    <row r="3" spans="1:7" x14ac:dyDescent="0.25">
      <c r="A3" s="3">
        <v>441.35</v>
      </c>
      <c r="B3" t="s">
        <v>30</v>
      </c>
    </row>
    <row r="4" spans="1:7" x14ac:dyDescent="0.25">
      <c r="A4" s="3">
        <f>4*55</f>
        <v>220</v>
      </c>
      <c r="B4" t="s">
        <v>34</v>
      </c>
      <c r="F4">
        <f>441.35/8</f>
        <v>55.168750000000003</v>
      </c>
      <c r="G4" t="s">
        <v>33</v>
      </c>
    </row>
    <row r="5" spans="1:7" ht="15.75" thickBot="1" x14ac:dyDescent="0.3">
      <c r="A5" s="5">
        <f>SUM(A3:A4)</f>
        <v>661.35</v>
      </c>
    </row>
    <row r="6" spans="1:7" ht="15.75" thickTop="1" x14ac:dyDescent="0.25">
      <c r="A6" s="3"/>
    </row>
    <row r="7" spans="1:7" x14ac:dyDescent="0.25">
      <c r="A7" s="2">
        <v>665</v>
      </c>
      <c r="B7" t="s">
        <v>31</v>
      </c>
    </row>
    <row r="8" spans="1:7" x14ac:dyDescent="0.25">
      <c r="A8" s="2"/>
      <c r="D8" t="s">
        <v>35</v>
      </c>
    </row>
    <row r="9" spans="1:7" x14ac:dyDescent="0.25">
      <c r="A9" s="2"/>
    </row>
    <row r="11" spans="1:7" x14ac:dyDescent="0.25">
      <c r="A11" s="2">
        <v>800</v>
      </c>
      <c r="B11" t="s">
        <v>32</v>
      </c>
    </row>
    <row r="27" spans="1:3" x14ac:dyDescent="0.25">
      <c r="B27" s="4" t="s">
        <v>1</v>
      </c>
      <c r="C27" s="4" t="s">
        <v>2</v>
      </c>
    </row>
    <row r="28" spans="1:3" x14ac:dyDescent="0.25">
      <c r="A28" s="1">
        <v>2013</v>
      </c>
      <c r="B28" s="10"/>
      <c r="C28" s="2">
        <v>800</v>
      </c>
    </row>
    <row r="29" spans="1:3" x14ac:dyDescent="0.25">
      <c r="A29" s="1">
        <v>2012</v>
      </c>
      <c r="B29" s="2">
        <v>624.21</v>
      </c>
      <c r="C29" s="2">
        <v>650</v>
      </c>
    </row>
    <row r="30" spans="1:3" x14ac:dyDescent="0.25">
      <c r="A30" s="1">
        <v>2011</v>
      </c>
      <c r="B30" s="2">
        <v>632.32000000000005</v>
      </c>
      <c r="C30" s="2">
        <v>600</v>
      </c>
    </row>
    <row r="31" spans="1:3" x14ac:dyDescent="0.25">
      <c r="A31" s="1">
        <v>2010</v>
      </c>
      <c r="B31" s="3">
        <v>698.77</v>
      </c>
      <c r="C31" s="3">
        <v>550</v>
      </c>
    </row>
    <row r="32" spans="1:3" x14ac:dyDescent="0.25">
      <c r="A32" s="1">
        <v>2009</v>
      </c>
      <c r="B32" s="3">
        <v>637.61</v>
      </c>
      <c r="C32" s="3">
        <v>500</v>
      </c>
    </row>
    <row r="33" spans="1:3" x14ac:dyDescent="0.25">
      <c r="A33" s="1">
        <v>2008</v>
      </c>
      <c r="B33" s="3">
        <v>538.59</v>
      </c>
      <c r="C33" s="3">
        <v>500</v>
      </c>
    </row>
  </sheetData>
  <pageMargins left="0.7" right="0.7" top="0.75" bottom="0.75" header="0.3" footer="0.3"/>
  <pageSetup orientation="portrait" r:id="rId1"/>
  <headerFooter>
    <oddHeader>&amp;R&amp;9 9/20/13</oddHeader>
    <oddFooter>&amp;L&amp;Z&amp;F&amp;A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zoomScaleNormal="100" workbookViewId="0">
      <selection activeCell="A10" sqref="A10"/>
    </sheetView>
  </sheetViews>
  <sheetFormatPr defaultRowHeight="15" x14ac:dyDescent="0.25"/>
  <cols>
    <col min="1" max="1" width="11.28515625" customWidth="1"/>
    <col min="2" max="2" width="10.5703125" customWidth="1"/>
    <col min="3" max="3" width="11" customWidth="1"/>
  </cols>
  <sheetData>
    <row r="1" spans="1:6" x14ac:dyDescent="0.25">
      <c r="A1" t="s">
        <v>12</v>
      </c>
    </row>
    <row r="3" spans="1:6" x14ac:dyDescent="0.25">
      <c r="A3" s="3">
        <v>528.17999999999995</v>
      </c>
      <c r="B3" t="s">
        <v>30</v>
      </c>
      <c r="F3" s="3"/>
    </row>
    <row r="4" spans="1:6" x14ac:dyDescent="0.25">
      <c r="A4" s="3">
        <v>300</v>
      </c>
      <c r="B4" t="s">
        <v>15</v>
      </c>
    </row>
    <row r="5" spans="1:6" x14ac:dyDescent="0.25">
      <c r="A5" s="3">
        <v>500</v>
      </c>
      <c r="B5" t="s">
        <v>57</v>
      </c>
      <c r="F5" t="s">
        <v>59</v>
      </c>
    </row>
    <row r="6" spans="1:6" ht="15.75" thickBot="1" x14ac:dyDescent="0.3">
      <c r="A6" s="5">
        <f>SUM(A3:A5)</f>
        <v>1328.1799999999998</v>
      </c>
    </row>
    <row r="7" spans="1:6" ht="15.75" thickTop="1" x14ac:dyDescent="0.25"/>
    <row r="8" spans="1:6" x14ac:dyDescent="0.25">
      <c r="A8" s="2">
        <v>1330</v>
      </c>
      <c r="B8" t="s">
        <v>31</v>
      </c>
      <c r="F8" s="9"/>
    </row>
    <row r="9" spans="1:6" x14ac:dyDescent="0.25">
      <c r="A9" s="2"/>
    </row>
    <row r="10" spans="1:6" x14ac:dyDescent="0.25">
      <c r="A10" s="3">
        <v>300</v>
      </c>
      <c r="B10" t="s">
        <v>15</v>
      </c>
    </row>
    <row r="11" spans="1:6" x14ac:dyDescent="0.25">
      <c r="A11" s="3">
        <v>300</v>
      </c>
      <c r="B11" t="s">
        <v>13</v>
      </c>
    </row>
    <row r="12" spans="1:6" x14ac:dyDescent="0.25">
      <c r="A12" s="3">
        <v>50</v>
      </c>
      <c r="B12" t="s">
        <v>14</v>
      </c>
    </row>
    <row r="13" spans="1:6" x14ac:dyDescent="0.25">
      <c r="A13" s="13">
        <v>500</v>
      </c>
      <c r="B13" t="s">
        <v>57</v>
      </c>
    </row>
    <row r="14" spans="1:6" ht="15.75" thickBot="1" x14ac:dyDescent="0.3">
      <c r="A14" s="5">
        <f>SUM(A10:A13)</f>
        <v>1150</v>
      </c>
    </row>
    <row r="15" spans="1:6" ht="15.75" thickTop="1" x14ac:dyDescent="0.25"/>
    <row r="16" spans="1:6" x14ac:dyDescent="0.25">
      <c r="A16" s="2">
        <v>1200</v>
      </c>
      <c r="B16" t="s">
        <v>32</v>
      </c>
    </row>
    <row r="23" spans="1:4" x14ac:dyDescent="0.25">
      <c r="B23" s="4" t="s">
        <v>1</v>
      </c>
      <c r="C23" s="4" t="s">
        <v>2</v>
      </c>
    </row>
    <row r="24" spans="1:4" x14ac:dyDescent="0.25">
      <c r="A24" s="1">
        <v>2013</v>
      </c>
      <c r="B24" s="10"/>
      <c r="C24" s="2">
        <v>1250</v>
      </c>
      <c r="D24" t="s">
        <v>47</v>
      </c>
    </row>
    <row r="25" spans="1:4" x14ac:dyDescent="0.25">
      <c r="A25" s="1">
        <v>2012</v>
      </c>
      <c r="B25" s="2">
        <v>893.79</v>
      </c>
      <c r="C25" s="2">
        <v>1000</v>
      </c>
    </row>
    <row r="26" spans="1:4" x14ac:dyDescent="0.25">
      <c r="A26" s="1">
        <v>2011</v>
      </c>
      <c r="B26" s="2">
        <v>1377.75</v>
      </c>
      <c r="C26" s="2">
        <v>1010</v>
      </c>
    </row>
    <row r="27" spans="1:4" x14ac:dyDescent="0.25">
      <c r="A27" s="1">
        <v>2010</v>
      </c>
      <c r="B27" s="3">
        <v>940.63</v>
      </c>
      <c r="C27" s="3">
        <v>800</v>
      </c>
    </row>
    <row r="28" spans="1:4" x14ac:dyDescent="0.25">
      <c r="A28" s="1">
        <v>2009</v>
      </c>
      <c r="B28" s="3">
        <v>815.72</v>
      </c>
      <c r="C28" s="3">
        <v>1000</v>
      </c>
    </row>
    <row r="29" spans="1:4" x14ac:dyDescent="0.25">
      <c r="A29" s="1">
        <v>2008</v>
      </c>
      <c r="B29" s="3">
        <v>1108.96</v>
      </c>
      <c r="C29" s="3">
        <v>1000</v>
      </c>
    </row>
  </sheetData>
  <pageMargins left="0.7" right="0.7" top="0.75" bottom="0.75" header="0.3" footer="0.3"/>
  <pageSetup orientation="portrait" r:id="rId1"/>
  <headerFooter>
    <oddHeader>&amp;R&amp;9 9/20/13</oddHeader>
    <oddFooter>&amp;L&amp;Z&amp;F&amp;A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Layout" zoomScaleNormal="100" workbookViewId="0">
      <selection activeCell="C9" sqref="C9"/>
    </sheetView>
  </sheetViews>
  <sheetFormatPr defaultRowHeight="15" x14ac:dyDescent="0.25"/>
  <cols>
    <col min="1" max="1" width="10.5703125" bestFit="1" customWidth="1"/>
    <col min="2" max="2" width="11.85546875" customWidth="1"/>
    <col min="3" max="3" width="12.42578125" customWidth="1"/>
  </cols>
  <sheetData>
    <row r="1" spans="1:5" x14ac:dyDescent="0.25">
      <c r="A1" t="s">
        <v>70</v>
      </c>
    </row>
    <row r="3" spans="1:5" x14ac:dyDescent="0.25">
      <c r="A3" s="3">
        <v>1814.02</v>
      </c>
      <c r="B3" t="s">
        <v>30</v>
      </c>
    </row>
    <row r="4" spans="1:5" x14ac:dyDescent="0.25">
      <c r="A4" s="3">
        <f>E4</f>
        <v>907.01</v>
      </c>
      <c r="B4" t="s">
        <v>71</v>
      </c>
      <c r="C4" s="6">
        <f>A3/8</f>
        <v>226.7525</v>
      </c>
      <c r="D4" t="s">
        <v>72</v>
      </c>
      <c r="E4" s="6">
        <f>C4*4</f>
        <v>907.01</v>
      </c>
    </row>
    <row r="5" spans="1:5" ht="15.75" thickBot="1" x14ac:dyDescent="0.3">
      <c r="A5" s="5">
        <f>SUM(A3:A4)</f>
        <v>2721.0299999999997</v>
      </c>
    </row>
    <row r="6" spans="1:5" ht="15.75" thickTop="1" x14ac:dyDescent="0.25">
      <c r="A6" s="3"/>
    </row>
    <row r="7" spans="1:5" x14ac:dyDescent="0.25">
      <c r="A7" s="2">
        <v>3500</v>
      </c>
      <c r="B7" t="s">
        <v>31</v>
      </c>
    </row>
    <row r="9" spans="1:5" x14ac:dyDescent="0.25">
      <c r="A9" s="2">
        <v>4000</v>
      </c>
      <c r="B9" t="s">
        <v>32</v>
      </c>
    </row>
    <row r="25" spans="1:3" x14ac:dyDescent="0.25">
      <c r="B25" s="4" t="s">
        <v>1</v>
      </c>
      <c r="C25" s="4" t="s">
        <v>2</v>
      </c>
    </row>
    <row r="26" spans="1:3" x14ac:dyDescent="0.25">
      <c r="A26" s="1">
        <v>2013</v>
      </c>
      <c r="B26" s="10"/>
      <c r="C26" s="16">
        <v>5000</v>
      </c>
    </row>
    <row r="27" spans="1:3" x14ac:dyDescent="0.25">
      <c r="A27" s="1">
        <v>2012</v>
      </c>
      <c r="B27" s="2">
        <v>4641.8999999999996</v>
      </c>
      <c r="C27" s="2">
        <v>5000</v>
      </c>
    </row>
    <row r="28" spans="1:3" x14ac:dyDescent="0.25">
      <c r="A28" s="1">
        <v>2011</v>
      </c>
      <c r="B28" s="2">
        <v>5138.03</v>
      </c>
      <c r="C28" s="2">
        <v>4500</v>
      </c>
    </row>
    <row r="29" spans="1:3" x14ac:dyDescent="0.25">
      <c r="A29" s="1">
        <v>2010</v>
      </c>
      <c r="B29" s="3">
        <v>3499.59</v>
      </c>
      <c r="C29" s="3">
        <v>5000</v>
      </c>
    </row>
    <row r="30" spans="1:3" x14ac:dyDescent="0.25">
      <c r="A30" s="1">
        <v>2009</v>
      </c>
      <c r="B30" s="3">
        <v>5043.43</v>
      </c>
      <c r="C30" s="3">
        <v>4500</v>
      </c>
    </row>
    <row r="31" spans="1:3" x14ac:dyDescent="0.25">
      <c r="A31" s="1">
        <v>2008</v>
      </c>
      <c r="B31" s="3">
        <v>4942.38</v>
      </c>
      <c r="C31" s="3">
        <v>4000</v>
      </c>
    </row>
    <row r="32" spans="1:3" x14ac:dyDescent="0.25">
      <c r="A32" s="1"/>
      <c r="B32" s="3"/>
      <c r="C32" s="3"/>
    </row>
  </sheetData>
  <pageMargins left="0.7" right="0.7" top="0.75" bottom="0.75" header="0.3" footer="0.3"/>
  <pageSetup orientation="portrait" r:id="rId1"/>
  <headerFooter>
    <oddHeader>&amp;R&amp;9 9/20/13</oddHead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75000-001</vt:lpstr>
      <vt:lpstr>75000-002</vt:lpstr>
      <vt:lpstr>75005-000</vt:lpstr>
      <vt:lpstr>75010-001</vt:lpstr>
      <vt:lpstr>75010-002</vt:lpstr>
      <vt:lpstr>75010-003</vt:lpstr>
      <vt:lpstr>75010-004</vt:lpstr>
      <vt:lpstr>75015-000</vt:lpstr>
      <vt:lpstr>75020-002</vt:lpstr>
      <vt:lpstr>75020-003</vt:lpstr>
      <vt:lpstr>76140-001</vt:lpstr>
      <vt:lpstr>76140-002</vt:lpstr>
      <vt:lpstr>76140-003</vt:lpstr>
      <vt:lpstr>76140-005</vt:lpstr>
      <vt:lpstr>76120-000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2013-09-20T19:54:57Z</cp:lastPrinted>
  <dcterms:created xsi:type="dcterms:W3CDTF">2012-09-26T14:19:27Z</dcterms:created>
  <dcterms:modified xsi:type="dcterms:W3CDTF">2013-09-20T20:16:00Z</dcterms:modified>
</cp:coreProperties>
</file>