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Terri\BUDGET\"/>
    </mc:Choice>
  </mc:AlternateContent>
  <bookViews>
    <workbookView xWindow="480" yWindow="75" windowWidth="18195" windowHeight="11820" firstSheet="5" activeTab="14"/>
  </bookViews>
  <sheets>
    <sheet name="85000-000" sheetId="1" r:id="rId1"/>
    <sheet name="85001-000" sheetId="12" r:id="rId2"/>
    <sheet name="85002-000" sheetId="13" r:id="rId3"/>
    <sheet name="85010-000" sheetId="2" r:id="rId4"/>
    <sheet name="85012-000" sheetId="3" r:id="rId5"/>
    <sheet name="85013-000" sheetId="4" r:id="rId6"/>
    <sheet name="85020-000" sheetId="5" r:id="rId7"/>
    <sheet name="85030-000" sheetId="6" r:id="rId8"/>
    <sheet name="85031-000" sheetId="7" r:id="rId9"/>
    <sheet name="85032-000" sheetId="8" r:id="rId10"/>
    <sheet name="85040-000" sheetId="14" r:id="rId11"/>
    <sheet name="85050-000" sheetId="10" r:id="rId12"/>
    <sheet name="85060-000" sheetId="11" r:id="rId13"/>
    <sheet name="85070-000" sheetId="16" r:id="rId14"/>
    <sheet name="85090-000" sheetId="17" r:id="rId15"/>
    <sheet name="85200-000" sheetId="15" r:id="rId16"/>
  </sheets>
  <calcPr calcId="152511"/>
</workbook>
</file>

<file path=xl/calcChain.xml><?xml version="1.0" encoding="utf-8"?>
<calcChain xmlns="http://schemas.openxmlformats.org/spreadsheetml/2006/main">
  <c r="A6" i="17" l="1"/>
  <c r="A18" i="10" l="1"/>
  <c r="J13" i="15" l="1"/>
  <c r="H13" i="15"/>
  <c r="A14" i="15"/>
  <c r="E5" i="15" l="1"/>
  <c r="A7" i="17" l="1"/>
  <c r="A29" i="10"/>
  <c r="A7" i="10" l="1"/>
  <c r="A14" i="10"/>
  <c r="A15" i="10"/>
  <c r="G10" i="14"/>
  <c r="A5" i="13"/>
  <c r="A6" i="13" s="1"/>
  <c r="A7" i="12"/>
  <c r="A14" i="8" l="1"/>
  <c r="A6" i="8"/>
  <c r="A18" i="7"/>
  <c r="A6" i="7"/>
  <c r="A15" i="6"/>
  <c r="A14" i="6"/>
  <c r="A7" i="6"/>
  <c r="A5" i="6"/>
  <c r="A16" i="5"/>
  <c r="A7" i="5"/>
  <c r="A12" i="4"/>
  <c r="A5" i="4"/>
  <c r="A13" i="2"/>
  <c r="A5" i="2"/>
  <c r="A8" i="17" l="1"/>
  <c r="A5" i="17"/>
  <c r="A8" i="1" l="1"/>
  <c r="A13" i="6" l="1"/>
  <c r="A13" i="3"/>
  <c r="A6" i="3"/>
  <c r="A18" i="2"/>
  <c r="A7" i="2"/>
  <c r="E12" i="15" l="1"/>
  <c r="A6" i="15"/>
  <c r="A6" i="14"/>
  <c r="A10" i="14" s="1"/>
  <c r="A8" i="15" l="1"/>
  <c r="A6" i="4" l="1"/>
  <c r="A16" i="3"/>
  <c r="A7" i="3"/>
  <c r="A16" i="1"/>
  <c r="A18" i="1" s="1"/>
</calcChain>
</file>

<file path=xl/sharedStrings.xml><?xml version="1.0" encoding="utf-8"?>
<sst xmlns="http://schemas.openxmlformats.org/spreadsheetml/2006/main" count="145" uniqueCount="95">
  <si>
    <t>Rental Property - General</t>
  </si>
  <si>
    <t>Rental Property - Landscaping and Snow Removal</t>
  </si>
  <si>
    <t>Rental Property - Contract Cleaning</t>
  </si>
  <si>
    <t>Rental Property - Pest Control</t>
  </si>
  <si>
    <t>Rental Property - Security/Fire Alarm</t>
  </si>
  <si>
    <t>Rental Property - Utilities</t>
  </si>
  <si>
    <t>Rental Property - General Maintenance and Repairs</t>
  </si>
  <si>
    <t>Misc</t>
  </si>
  <si>
    <t>Rental Property - HVAC Maintenance &amp; Repairs</t>
  </si>
  <si>
    <t>Rental Property - Technology</t>
  </si>
  <si>
    <t>Rental Property - Office Equipment and Furniture</t>
  </si>
  <si>
    <t>Cintas - annual fire extinguisher inspection</t>
  </si>
  <si>
    <t>Fire Detection Group - annual inspection</t>
  </si>
  <si>
    <t>Rental Property - Supplies</t>
  </si>
  <si>
    <t>Rental Property - Bathroom Supplies</t>
  </si>
  <si>
    <t>Rental Property - Insurance</t>
  </si>
  <si>
    <t>Rental Property - Income</t>
  </si>
  <si>
    <t>DJF - landscaping (courtyard)</t>
  </si>
  <si>
    <t>DJF - snow removal (Jan-April)</t>
  </si>
  <si>
    <t>DJF - snow removal (Nov-Dec)</t>
  </si>
  <si>
    <t>Jani-King - 4 months x 245.00</t>
  </si>
  <si>
    <t>Jani-King - 12 months x 245.00</t>
  </si>
  <si>
    <t>Pull up more old carpeting?</t>
  </si>
  <si>
    <t>Sand more flooring?</t>
  </si>
  <si>
    <t>Old equipment</t>
  </si>
  <si>
    <t>Monthly</t>
  </si>
  <si>
    <t>rent</t>
  </si>
  <si>
    <t>First amendment to lease dated 5/15/13 - May 2013 rent</t>
  </si>
  <si>
    <t>Rental Property - Legal</t>
  </si>
  <si>
    <t>Rental Property - Reimbursable Expenses</t>
  </si>
  <si>
    <t>ITU - 4 x 11.91</t>
  </si>
  <si>
    <t>All expenses to be billed and paid by 12/29/14</t>
  </si>
  <si>
    <t>Move offices back after renovation</t>
  </si>
  <si>
    <t>as of 8/31/14</t>
  </si>
  <si>
    <t>2014 projected</t>
  </si>
  <si>
    <t>DJF - maintenance (3 months x 156.25)</t>
  </si>
  <si>
    <t>DJF - snow removal (Nov/Dec)</t>
  </si>
  <si>
    <t>DJF - maintenance ( 8 months x 156.25)</t>
  </si>
  <si>
    <t>2015 budget</t>
  </si>
  <si>
    <t>Batzner - $37.00 x 4 months</t>
  </si>
  <si>
    <t>Batzner - $37.00 x 12 months</t>
  </si>
  <si>
    <t>Key fobs (have ample stock)</t>
  </si>
  <si>
    <t>Toepfer monitoring</t>
  </si>
  <si>
    <t>WE Energies - $500.00 x 4 months</t>
  </si>
  <si>
    <t>3% rate increase - $10,800.00 x 3% =</t>
  </si>
  <si>
    <t>Misc.</t>
  </si>
  <si>
    <t>City of Milwaukee - annual inspection boiler</t>
  </si>
  <si>
    <t>City of Milwaukee - boiler permit</t>
  </si>
  <si>
    <t>Misc. (inspections/permits)</t>
  </si>
  <si>
    <t>Updating additional office</t>
  </si>
  <si>
    <t>Boiler repair</t>
  </si>
  <si>
    <t>2014 taxes</t>
  </si>
  <si>
    <t>New ladder</t>
  </si>
  <si>
    <t>4 months x $40.00</t>
  </si>
  <si>
    <t>2014 - over budget due to low estimate and tenant adding more staff</t>
  </si>
  <si>
    <r>
      <rPr>
        <u/>
        <sz val="11"/>
        <color theme="1"/>
        <rFont val="Calibri"/>
        <family val="2"/>
        <scheme val="minor"/>
      </rPr>
      <t>Notes</t>
    </r>
    <r>
      <rPr>
        <sz val="11"/>
        <color theme="1"/>
        <rFont val="Calibri"/>
        <family val="2"/>
        <scheme val="minor"/>
      </rPr>
      <t>:</t>
    </r>
  </si>
  <si>
    <t>DJF - replenish Knapp Street landscaping</t>
  </si>
  <si>
    <t>Brite-View - fall window cleaning (reception area only); done @ no charge with LH/HH</t>
  </si>
  <si>
    <t>Brite-View - spring window cleaning (outside)</t>
  </si>
  <si>
    <t>Brite-View - fall window cleaning (inside and outside)</t>
  </si>
  <si>
    <t>Toepfer - AC fail - replace batteries and power supply (pd 9/11/14)</t>
  </si>
  <si>
    <t>Toepfer quote for security gate to parking lot</t>
  </si>
  <si>
    <t>Water/sewer ($150.00 x 4)</t>
  </si>
  <si>
    <t>Water/sewer (Oct)</t>
  </si>
  <si>
    <t>2016 - ?</t>
  </si>
  <si>
    <t>Add staff/renovate more office space?</t>
  </si>
  <si>
    <t>5% rate increase - $14,025.00 x 5% =</t>
  </si>
  <si>
    <t>Potential addition to staff - install/configure phones ($375.00 per hour x 2)</t>
  </si>
  <si>
    <t>Core - move PCs back after renovation</t>
  </si>
  <si>
    <t>Potential addition to staff - 2 Cisco phones @ $400.00</t>
  </si>
  <si>
    <t>Potential addtion to staff - additional data jacks for computers/telephones</t>
  </si>
  <si>
    <t>48 port switch to handle additional phones</t>
  </si>
  <si>
    <t>Telephone (June) - purchased due to office moves/renovation</t>
  </si>
  <si>
    <t>Telephones (May) - purchased due to office moves/renovation</t>
  </si>
  <si>
    <t>Core - move PCs due to office moves/renovation</t>
  </si>
  <si>
    <t>Staff Electric - add data jacks to 2nd floor due to office moves/renovation</t>
  </si>
  <si>
    <r>
      <rPr>
        <b/>
        <u/>
        <sz val="11"/>
        <color theme="1"/>
        <rFont val="Calibri"/>
        <family val="2"/>
        <scheme val="minor"/>
      </rPr>
      <t>2014 - items not budgeted</t>
    </r>
    <r>
      <rPr>
        <b/>
        <sz val="11"/>
        <color theme="1"/>
        <rFont val="Calibri"/>
        <family val="2"/>
        <scheme val="minor"/>
      </rPr>
      <t>:</t>
    </r>
  </si>
  <si>
    <t>All expenses to be billed and paid by 12/28/15</t>
  </si>
  <si>
    <t>TDS Metrocom - 4 x 24.82</t>
  </si>
  <si>
    <t>Lease 3/30/12 - 2/28/13; auto renews annually with 60 day notice to term</t>
  </si>
  <si>
    <t>Rent $2,149.00 x 12 =</t>
  </si>
  <si>
    <t>First amendment to lease dated 5/15/13 - new monthly rent</t>
  </si>
  <si>
    <t>Rent $2,149.00 x 3 =</t>
  </si>
  <si>
    <t xml:space="preserve">      Oct/Nov/Dec</t>
  </si>
  <si>
    <t>2,149 - 1,882 =</t>
  </si>
  <si>
    <t>Potential to lease more space</t>
  </si>
  <si>
    <t xml:space="preserve"> x 12 =</t>
  </si>
  <si>
    <t>projected 2014</t>
  </si>
  <si>
    <t>2015 taxes</t>
  </si>
  <si>
    <t>2014 over budget - $800.00 batteries/power supply replacement not budgeted</t>
  </si>
  <si>
    <t>Dedicated - phone config for new EE Marty Lueken</t>
  </si>
  <si>
    <t>Dedicated - Cisco 48 port switch service agreement (exp 6/4/15)</t>
  </si>
  <si>
    <t>Tax exemption request pending</t>
  </si>
  <si>
    <t>Lease amendment probable in 2015</t>
  </si>
  <si>
    <t>TW Telecom - 3 x 112.58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</si>
</sst>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_);[Red]\(&quot;$&quot;#,##0.00\)"/>
    <numFmt numFmtId="43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43" fontId="0" fillId="0" borderId="0" xfId="1" applyFont="1"/>
    <xf numFmtId="43" fontId="0" fillId="0" borderId="1" xfId="1" applyFont="1" applyBorder="1"/>
    <xf numFmtId="43" fontId="0" fillId="0" borderId="0" xfId="0" applyNumberFormat="1"/>
    <xf numFmtId="43" fontId="0" fillId="0" borderId="2" xfId="0" applyNumberFormat="1" applyBorder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43" fontId="0" fillId="0" borderId="3" xfId="1" applyFont="1" applyBorder="1"/>
    <xf numFmtId="0" fontId="0" fillId="0" borderId="0" xfId="0" applyBorder="1"/>
    <xf numFmtId="43" fontId="0" fillId="0" borderId="2" xfId="1" applyFont="1" applyBorder="1"/>
    <xf numFmtId="43" fontId="0" fillId="0" borderId="0" xfId="1" applyFont="1" applyBorder="1"/>
    <xf numFmtId="0" fontId="0" fillId="0" borderId="0" xfId="0" applyFont="1" applyAlignment="1">
      <alignment horizontal="left"/>
    </xf>
    <xf numFmtId="2" fontId="0" fillId="0" borderId="0" xfId="0" applyNumberFormat="1"/>
    <xf numFmtId="43" fontId="0" fillId="0" borderId="0" xfId="1" applyFont="1" applyAlignment="1">
      <alignment horizontal="right"/>
    </xf>
    <xf numFmtId="43" fontId="0" fillId="0" borderId="3" xfId="1" applyFont="1" applyBorder="1" applyAlignment="1">
      <alignment horizontal="right"/>
    </xf>
    <xf numFmtId="0" fontId="0" fillId="0" borderId="0" xfId="0" applyFont="1"/>
    <xf numFmtId="43" fontId="0" fillId="0" borderId="2" xfId="1" applyFont="1" applyBorder="1" applyAlignment="1">
      <alignment horizontal="left"/>
    </xf>
    <xf numFmtId="43" fontId="0" fillId="0" borderId="0" xfId="1" applyFont="1" applyFill="1" applyBorder="1"/>
    <xf numFmtId="43" fontId="0" fillId="0" borderId="3" xfId="1" applyFont="1" applyBorder="1" applyAlignment="1">
      <alignment horizontal="left"/>
    </xf>
    <xf numFmtId="14" fontId="0" fillId="0" borderId="0" xfId="0" applyNumberFormat="1"/>
    <xf numFmtId="43" fontId="0" fillId="0" borderId="0" xfId="0" applyNumberFormat="1" applyFont="1" applyAlignment="1">
      <alignment horizontal="left"/>
    </xf>
    <xf numFmtId="43" fontId="0" fillId="0" borderId="2" xfId="0" applyNumberFormat="1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3" fillId="0" borderId="0" xfId="0" applyFont="1"/>
    <xf numFmtId="0" fontId="0" fillId="0" borderId="0" xfId="0" applyFont="1" applyBorder="1" applyAlignment="1">
      <alignment horizontal="left"/>
    </xf>
    <xf numFmtId="8" fontId="0" fillId="0" borderId="0" xfId="0" applyNumberFormat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43" fontId="0" fillId="0" borderId="0" xfId="1" applyFont="1" applyBorder="1" applyAlignment="1">
      <alignment horizontal="right"/>
    </xf>
    <xf numFmtId="43" fontId="0" fillId="0" borderId="1" xfId="1" applyFont="1" applyBorder="1" applyAlignment="1">
      <alignment horizontal="right"/>
    </xf>
    <xf numFmtId="43" fontId="0" fillId="0" borderId="0" xfId="1" applyFont="1" applyAlignment="1">
      <alignment horizontal="left"/>
    </xf>
    <xf numFmtId="43" fontId="0" fillId="0" borderId="2" xfId="1" applyFont="1" applyBorder="1" applyAlignment="1">
      <alignment horizontal="right"/>
    </xf>
    <xf numFmtId="43" fontId="0" fillId="0" borderId="0" xfId="0" applyNumberFormat="1" applyBorder="1" applyAlignment="1">
      <alignment horizontal="right"/>
    </xf>
    <xf numFmtId="43" fontId="0" fillId="0" borderId="2" xfId="0" applyNumberFormat="1" applyBorder="1" applyAlignment="1">
      <alignment horizontal="right"/>
    </xf>
    <xf numFmtId="43" fontId="1" fillId="0" borderId="0" xfId="1" applyFont="1" applyAlignment="1">
      <alignment horizontal="left"/>
    </xf>
    <xf numFmtId="43" fontId="1" fillId="0" borderId="2" xfId="1" applyFont="1" applyBorder="1" applyAlignment="1">
      <alignment horizontal="left"/>
    </xf>
    <xf numFmtId="0" fontId="4" fillId="0" borderId="0" xfId="0" applyFont="1"/>
    <xf numFmtId="43" fontId="0" fillId="0" borderId="0" xfId="0" applyNumberFormat="1" applyFont="1" applyBorder="1" applyAlignment="1">
      <alignment horizontal="left"/>
    </xf>
    <xf numFmtId="43" fontId="0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view="pageLayout" zoomScaleNormal="100" workbookViewId="0">
      <selection activeCell="B10" sqref="B10"/>
    </sheetView>
  </sheetViews>
  <sheetFormatPr defaultRowHeight="15" x14ac:dyDescent="0.25"/>
  <cols>
    <col min="1" max="1" width="11.5703125" customWidth="1"/>
    <col min="2" max="2" width="2.42578125" customWidth="1"/>
    <col min="3" max="3" width="12.5703125" customWidth="1"/>
  </cols>
  <sheetData>
    <row r="1" spans="1:10" x14ac:dyDescent="0.25">
      <c r="A1" t="s">
        <v>0</v>
      </c>
    </row>
    <row r="3" spans="1:10" ht="18.75" x14ac:dyDescent="0.3">
      <c r="A3" s="6">
        <v>2014</v>
      </c>
    </row>
    <row r="4" spans="1:10" x14ac:dyDescent="0.25">
      <c r="A4" s="1">
        <v>159</v>
      </c>
      <c r="C4" t="s">
        <v>33</v>
      </c>
    </row>
    <row r="5" spans="1:10" x14ac:dyDescent="0.25">
      <c r="A5" s="1">
        <v>200</v>
      </c>
      <c r="C5" t="s">
        <v>32</v>
      </c>
    </row>
    <row r="6" spans="1:10" x14ac:dyDescent="0.25">
      <c r="A6" s="1">
        <v>22141.21</v>
      </c>
      <c r="C6" t="s">
        <v>51</v>
      </c>
    </row>
    <row r="7" spans="1:10" x14ac:dyDescent="0.25">
      <c r="A7" s="1">
        <v>0</v>
      </c>
      <c r="C7" t="s">
        <v>45</v>
      </c>
    </row>
    <row r="8" spans="1:10" ht="15.75" thickBot="1" x14ac:dyDescent="0.3">
      <c r="A8" s="4">
        <f>SUM(A4:A7)</f>
        <v>22500.21</v>
      </c>
    </row>
    <row r="9" spans="1:10" ht="15.75" thickTop="1" x14ac:dyDescent="0.25">
      <c r="J9" s="8"/>
    </row>
    <row r="10" spans="1:10" ht="15.75" thickBot="1" x14ac:dyDescent="0.3">
      <c r="A10" s="7">
        <v>22500</v>
      </c>
      <c r="C10" t="s">
        <v>87</v>
      </c>
    </row>
    <row r="11" spans="1:10" ht="15.75" thickTop="1" x14ac:dyDescent="0.25"/>
    <row r="13" spans="1:10" ht="18.75" x14ac:dyDescent="0.3">
      <c r="A13" s="6">
        <v>2015</v>
      </c>
    </row>
    <row r="14" spans="1:10" x14ac:dyDescent="0.25">
      <c r="A14" s="1">
        <v>500</v>
      </c>
      <c r="C14" t="s">
        <v>45</v>
      </c>
    </row>
    <row r="15" spans="1:10" x14ac:dyDescent="0.25">
      <c r="A15" s="1">
        <v>23000</v>
      </c>
      <c r="C15" t="s">
        <v>88</v>
      </c>
    </row>
    <row r="16" spans="1:10" ht="15.75" thickBot="1" x14ac:dyDescent="0.3">
      <c r="A16" s="9">
        <f>SUM(A14:A15)</f>
        <v>23500</v>
      </c>
    </row>
    <row r="17" spans="1:3" ht="15.75" thickTop="1" x14ac:dyDescent="0.25"/>
    <row r="18" spans="1:3" ht="15.75" thickBot="1" x14ac:dyDescent="0.3">
      <c r="A18" s="7">
        <f>A16</f>
        <v>23500</v>
      </c>
      <c r="C18" t="s">
        <v>38</v>
      </c>
    </row>
    <row r="19" spans="1:3" ht="15.75" thickTop="1" x14ac:dyDescent="0.25"/>
  </sheetData>
  <pageMargins left="0.7" right="0.7" top="0.75" bottom="0.75" header="0.3" footer="0.3"/>
  <pageSetup orientation="portrait" r:id="rId1"/>
  <headerFooter>
    <oddHeader>&amp;R9/19/14</oddHeader>
    <oddFooter>&amp;L&amp;Z&amp;F&amp;A</oddFooter>
  </headerFooter>
  <ignoredErrors>
    <ignoredError sqref="A16 A8" formulaRange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8"/>
  <sheetViews>
    <sheetView view="pageLayout" zoomScaleNormal="100" workbookViewId="0">
      <selection activeCell="C16" sqref="C16"/>
    </sheetView>
  </sheetViews>
  <sheetFormatPr defaultRowHeight="15" x14ac:dyDescent="0.25"/>
  <cols>
    <col min="1" max="1" width="11.5703125" customWidth="1"/>
    <col min="2" max="2" width="3.140625" customWidth="1"/>
    <col min="4" max="4" width="6.7109375" customWidth="1"/>
  </cols>
  <sheetData>
    <row r="1" spans="1:6" x14ac:dyDescent="0.25">
      <c r="A1" t="s">
        <v>8</v>
      </c>
    </row>
    <row r="3" spans="1:6" ht="18.75" x14ac:dyDescent="0.3">
      <c r="A3" s="5">
        <v>2014</v>
      </c>
    </row>
    <row r="4" spans="1:6" x14ac:dyDescent="0.25">
      <c r="A4" s="32">
        <v>1418.47</v>
      </c>
      <c r="C4" t="s">
        <v>33</v>
      </c>
    </row>
    <row r="5" spans="1:6" x14ac:dyDescent="0.25">
      <c r="A5" s="32">
        <v>600</v>
      </c>
      <c r="C5" t="s">
        <v>45</v>
      </c>
    </row>
    <row r="6" spans="1:6" ht="15.75" thickBot="1" x14ac:dyDescent="0.3">
      <c r="A6" s="33">
        <f>SUM(A4:A5)</f>
        <v>2018.47</v>
      </c>
    </row>
    <row r="7" spans="1:6" s="15" customFormat="1" ht="15.75" thickTop="1" x14ac:dyDescent="0.25">
      <c r="A7" s="24"/>
      <c r="C7" s="11"/>
    </row>
    <row r="8" spans="1:6" ht="15.75" thickBot="1" x14ac:dyDescent="0.3">
      <c r="A8" s="7">
        <v>2000</v>
      </c>
      <c r="C8" t="s">
        <v>34</v>
      </c>
    </row>
    <row r="9" spans="1:6" ht="15.75" thickTop="1" x14ac:dyDescent="0.25"/>
    <row r="11" spans="1:6" ht="18.75" x14ac:dyDescent="0.3">
      <c r="A11" s="5">
        <v>2015</v>
      </c>
    </row>
    <row r="12" spans="1:6" x14ac:dyDescent="0.25">
      <c r="A12" s="30">
        <v>1500</v>
      </c>
      <c r="C12" t="s">
        <v>50</v>
      </c>
    </row>
    <row r="13" spans="1:6" x14ac:dyDescent="0.25">
      <c r="A13" s="34">
        <v>1000</v>
      </c>
      <c r="C13" t="s">
        <v>45</v>
      </c>
    </row>
    <row r="14" spans="1:6" ht="15.75" thickBot="1" x14ac:dyDescent="0.3">
      <c r="A14" s="35">
        <f>SUM(A12:A13)</f>
        <v>2500</v>
      </c>
    </row>
    <row r="15" spans="1:6" ht="15.75" thickTop="1" x14ac:dyDescent="0.25">
      <c r="A15" s="34"/>
    </row>
    <row r="16" spans="1:6" ht="15.75" thickBot="1" x14ac:dyDescent="0.3">
      <c r="A16" s="7">
        <v>2500</v>
      </c>
      <c r="C16" t="s">
        <v>38</v>
      </c>
      <c r="F16" t="s">
        <v>24</v>
      </c>
    </row>
    <row r="17" ht="15.75" thickTop="1" x14ac:dyDescent="0.25"/>
    <row r="58" spans="10:10" x14ac:dyDescent="0.25">
      <c r="J58" s="19"/>
    </row>
  </sheetData>
  <pageMargins left="0.7" right="0.7" top="0.75" bottom="0.75" header="0.3" footer="0.3"/>
  <pageSetup orientation="portrait" r:id="rId1"/>
  <headerFooter>
    <oddHeader>&amp;R9/19/14</oddHeader>
    <oddFooter>&amp;L&amp;Z&amp;F&amp;A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view="pageLayout" zoomScaleNormal="100" workbookViewId="0">
      <selection activeCell="C21" sqref="C21"/>
    </sheetView>
  </sheetViews>
  <sheetFormatPr defaultRowHeight="15" x14ac:dyDescent="0.25"/>
  <cols>
    <col min="1" max="1" width="10.85546875" customWidth="1"/>
    <col min="2" max="2" width="2.7109375" customWidth="1"/>
  </cols>
  <sheetData>
    <row r="1" spans="1:7" x14ac:dyDescent="0.25">
      <c r="A1" t="s">
        <v>15</v>
      </c>
    </row>
    <row r="3" spans="1:7" ht="18.75" x14ac:dyDescent="0.3">
      <c r="A3" s="22">
        <v>2014</v>
      </c>
    </row>
    <row r="4" spans="1:7" ht="15.75" thickBot="1" x14ac:dyDescent="0.3">
      <c r="A4" s="7">
        <v>14025</v>
      </c>
      <c r="C4" t="s">
        <v>33</v>
      </c>
    </row>
    <row r="5" spans="1:7" ht="15.75" thickTop="1" x14ac:dyDescent="0.25"/>
    <row r="6" spans="1:7" ht="15.75" thickBot="1" x14ac:dyDescent="0.3">
      <c r="A6" s="7">
        <f>A4</f>
        <v>14025</v>
      </c>
      <c r="C6" t="s">
        <v>34</v>
      </c>
    </row>
    <row r="7" spans="1:7" ht="15.75" thickTop="1" x14ac:dyDescent="0.25"/>
    <row r="9" spans="1:7" ht="18.75" x14ac:dyDescent="0.3">
      <c r="A9" s="5">
        <v>2015</v>
      </c>
    </row>
    <row r="10" spans="1:7" ht="15.75" thickBot="1" x14ac:dyDescent="0.3">
      <c r="A10" s="14">
        <f>A6+G10</f>
        <v>14726.25</v>
      </c>
      <c r="C10" t="s">
        <v>66</v>
      </c>
      <c r="G10" s="12">
        <f>14025*5%</f>
        <v>701.25</v>
      </c>
    </row>
    <row r="11" spans="1:7" ht="19.5" thickTop="1" x14ac:dyDescent="0.3">
      <c r="A11" s="5"/>
    </row>
    <row r="12" spans="1:7" ht="15.75" thickBot="1" x14ac:dyDescent="0.3">
      <c r="A12" s="7">
        <v>14800</v>
      </c>
      <c r="C12" t="s">
        <v>38</v>
      </c>
    </row>
    <row r="13" spans="1:7" ht="15.75" thickTop="1" x14ac:dyDescent="0.25"/>
  </sheetData>
  <pageMargins left="0.7" right="0.7" top="0.75" bottom="0.75" header="0.3" footer="0.3"/>
  <pageSetup orientation="portrait" r:id="rId1"/>
  <headerFooter>
    <oddHeader>&amp;R9/19/14</oddHeader>
    <oddFooter>&amp;L&amp;Z&amp;F&amp;A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0"/>
  <sheetViews>
    <sheetView view="pageLayout" zoomScaleNormal="100" workbookViewId="0">
      <selection activeCell="E7" sqref="E7"/>
    </sheetView>
  </sheetViews>
  <sheetFormatPr defaultRowHeight="15" x14ac:dyDescent="0.25"/>
  <cols>
    <col min="1" max="1" width="11.42578125" customWidth="1"/>
    <col min="2" max="2" width="2.5703125" customWidth="1"/>
  </cols>
  <sheetData>
    <row r="1" spans="1:3" x14ac:dyDescent="0.25">
      <c r="A1" t="s">
        <v>9</v>
      </c>
    </row>
    <row r="3" spans="1:3" ht="18.75" x14ac:dyDescent="0.3">
      <c r="A3" s="5">
        <v>2014</v>
      </c>
    </row>
    <row r="4" spans="1:3" x14ac:dyDescent="0.25">
      <c r="A4" s="10">
        <v>12425.73</v>
      </c>
      <c r="C4" t="s">
        <v>33</v>
      </c>
    </row>
    <row r="5" spans="1:3" x14ac:dyDescent="0.25">
      <c r="A5" s="10">
        <v>94.05</v>
      </c>
      <c r="C5" t="s">
        <v>90</v>
      </c>
    </row>
    <row r="6" spans="1:3" x14ac:dyDescent="0.25">
      <c r="A6" s="10">
        <v>250</v>
      </c>
      <c r="C6" t="s">
        <v>68</v>
      </c>
    </row>
    <row r="7" spans="1:3" ht="15.75" thickBot="1" x14ac:dyDescent="0.3">
      <c r="A7" s="9">
        <f>SUM(A4:A6)</f>
        <v>12769.779999999999</v>
      </c>
    </row>
    <row r="8" spans="1:3" ht="15.75" thickTop="1" x14ac:dyDescent="0.25">
      <c r="A8" s="10"/>
    </row>
    <row r="9" spans="1:3" ht="15.75" thickBot="1" x14ac:dyDescent="0.3">
      <c r="A9" s="7">
        <v>12800</v>
      </c>
      <c r="C9" t="s">
        <v>34</v>
      </c>
    </row>
    <row r="10" spans="1:3" ht="15.75" thickTop="1" x14ac:dyDescent="0.25"/>
    <row r="12" spans="1:3" ht="18.75" x14ac:dyDescent="0.3">
      <c r="A12" s="5">
        <v>2015</v>
      </c>
    </row>
    <row r="13" spans="1:3" s="15" customFormat="1" x14ac:dyDescent="0.25">
      <c r="A13" s="30">
        <v>400</v>
      </c>
      <c r="C13" s="15" t="s">
        <v>91</v>
      </c>
    </row>
    <row r="14" spans="1:3" x14ac:dyDescent="0.25">
      <c r="A14" s="10">
        <f>2*400</f>
        <v>800</v>
      </c>
      <c r="C14" t="s">
        <v>69</v>
      </c>
    </row>
    <row r="15" spans="1:3" x14ac:dyDescent="0.25">
      <c r="A15" s="10">
        <f>2*375</f>
        <v>750</v>
      </c>
      <c r="C15" t="s">
        <v>67</v>
      </c>
    </row>
    <row r="16" spans="1:3" x14ac:dyDescent="0.25">
      <c r="A16" s="17">
        <v>0</v>
      </c>
      <c r="C16" t="s">
        <v>70</v>
      </c>
    </row>
    <row r="17" spans="1:3" s="15" customFormat="1" x14ac:dyDescent="0.25">
      <c r="A17" s="20">
        <v>1000</v>
      </c>
      <c r="C17" s="15" t="s">
        <v>45</v>
      </c>
    </row>
    <row r="18" spans="1:3" ht="15.75" thickBot="1" x14ac:dyDescent="0.3">
      <c r="A18" s="21">
        <f>SUM(A13:A17)</f>
        <v>2950</v>
      </c>
    </row>
    <row r="19" spans="1:3" s="15" customFormat="1" ht="15.75" thickTop="1" x14ac:dyDescent="0.25">
      <c r="A19" s="11"/>
    </row>
    <row r="20" spans="1:3" ht="15.75" thickBot="1" x14ac:dyDescent="0.3">
      <c r="A20" s="14">
        <v>3000</v>
      </c>
      <c r="C20" t="s">
        <v>38</v>
      </c>
    </row>
    <row r="21" spans="1:3" ht="19.5" thickTop="1" x14ac:dyDescent="0.3">
      <c r="A21" s="5"/>
    </row>
    <row r="22" spans="1:3" x14ac:dyDescent="0.25">
      <c r="A22" s="10"/>
    </row>
    <row r="23" spans="1:3" x14ac:dyDescent="0.25">
      <c r="A23" s="36" t="s">
        <v>76</v>
      </c>
    </row>
    <row r="24" spans="1:3" x14ac:dyDescent="0.25">
      <c r="A24" s="1">
        <v>410.65</v>
      </c>
      <c r="C24" t="s">
        <v>72</v>
      </c>
    </row>
    <row r="25" spans="1:3" x14ac:dyDescent="0.25">
      <c r="A25" s="1">
        <v>1198.25</v>
      </c>
      <c r="C25" t="s">
        <v>73</v>
      </c>
    </row>
    <row r="26" spans="1:3" x14ac:dyDescent="0.25">
      <c r="A26" s="1">
        <v>3800</v>
      </c>
      <c r="C26" t="s">
        <v>71</v>
      </c>
    </row>
    <row r="27" spans="1:3" x14ac:dyDescent="0.25">
      <c r="A27" s="1">
        <v>191.25</v>
      </c>
      <c r="C27" t="s">
        <v>74</v>
      </c>
    </row>
    <row r="28" spans="1:3" x14ac:dyDescent="0.25">
      <c r="A28" s="1">
        <v>6721.56</v>
      </c>
      <c r="C28" t="s">
        <v>75</v>
      </c>
    </row>
    <row r="29" spans="1:3" ht="15.75" thickBot="1" x14ac:dyDescent="0.3">
      <c r="A29" s="9">
        <f>SUM(A24:A28)</f>
        <v>12321.71</v>
      </c>
    </row>
    <row r="30" spans="1:3" ht="15.75" thickTop="1" x14ac:dyDescent="0.25"/>
  </sheetData>
  <pageMargins left="0.7" right="0.7" top="0.75" bottom="0.75" header="0.3" footer="0.3"/>
  <pageSetup orientation="portrait" r:id="rId1"/>
  <headerFooter>
    <oddHeader>&amp;R9/24/14</oddHeader>
    <oddFooter>&amp;L&amp;Z&amp;F&amp;A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"/>
  <sheetViews>
    <sheetView view="pageLayout" zoomScaleNormal="100" workbookViewId="0">
      <selection activeCell="D17" sqref="D17"/>
    </sheetView>
  </sheetViews>
  <sheetFormatPr defaultRowHeight="15" x14ac:dyDescent="0.25"/>
  <cols>
    <col min="1" max="1" width="11.140625" customWidth="1"/>
    <col min="2" max="2" width="3.7109375" customWidth="1"/>
  </cols>
  <sheetData>
    <row r="1" spans="1:3" x14ac:dyDescent="0.25">
      <c r="A1" t="s">
        <v>10</v>
      </c>
    </row>
    <row r="3" spans="1:3" ht="18.75" x14ac:dyDescent="0.3">
      <c r="A3" s="5">
        <v>2014</v>
      </c>
    </row>
    <row r="4" spans="1:3" x14ac:dyDescent="0.25">
      <c r="A4" s="1">
        <v>0</v>
      </c>
      <c r="C4" t="s">
        <v>33</v>
      </c>
    </row>
    <row r="6" spans="1:3" ht="15.75" thickBot="1" x14ac:dyDescent="0.3">
      <c r="A6" s="7">
        <v>0</v>
      </c>
      <c r="C6" t="s">
        <v>34</v>
      </c>
    </row>
    <row r="7" spans="1:3" ht="15.75" thickTop="1" x14ac:dyDescent="0.25"/>
    <row r="9" spans="1:3" ht="18.75" x14ac:dyDescent="0.3">
      <c r="A9" s="5">
        <v>2015</v>
      </c>
    </row>
    <row r="10" spans="1:3" ht="15.75" thickBot="1" x14ac:dyDescent="0.3">
      <c r="A10" s="7">
        <v>0</v>
      </c>
      <c r="C10" t="s">
        <v>38</v>
      </c>
    </row>
    <row r="11" spans="1:3" ht="15.75" thickTop="1" x14ac:dyDescent="0.25"/>
  </sheetData>
  <pageMargins left="0.7" right="0.7" top="0.75" bottom="0.75" header="0.3" footer="0.3"/>
  <pageSetup orientation="portrait" r:id="rId1"/>
  <headerFooter>
    <oddHeader>&amp;R9/19/14</oddHeader>
    <oddFooter>&amp;L&amp;Z&amp;F&amp;A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"/>
  <sheetViews>
    <sheetView view="pageLayout" zoomScaleNormal="100" workbookViewId="0">
      <selection activeCell="I6" sqref="I6"/>
    </sheetView>
  </sheetViews>
  <sheetFormatPr defaultRowHeight="15" x14ac:dyDescent="0.25"/>
  <cols>
    <col min="1" max="1" width="10.5703125" bestFit="1" customWidth="1"/>
    <col min="2" max="2" width="2.85546875" customWidth="1"/>
  </cols>
  <sheetData>
    <row r="1" spans="1:3" x14ac:dyDescent="0.25">
      <c r="A1" t="s">
        <v>28</v>
      </c>
    </row>
    <row r="3" spans="1:3" ht="18.75" x14ac:dyDescent="0.3">
      <c r="A3" s="22">
        <v>2014</v>
      </c>
    </row>
    <row r="4" spans="1:3" ht="15.75" thickBot="1" x14ac:dyDescent="0.3">
      <c r="A4" s="7">
        <v>6849</v>
      </c>
      <c r="C4" t="s">
        <v>33</v>
      </c>
    </row>
    <row r="5" spans="1:3" ht="15.75" thickTop="1" x14ac:dyDescent="0.25"/>
    <row r="6" spans="1:3" ht="15.75" thickBot="1" x14ac:dyDescent="0.3">
      <c r="A6" s="7">
        <v>10000</v>
      </c>
      <c r="C6" t="s">
        <v>34</v>
      </c>
    </row>
    <row r="7" spans="1:3" ht="15.75" thickTop="1" x14ac:dyDescent="0.25"/>
    <row r="9" spans="1:3" ht="18.75" x14ac:dyDescent="0.3">
      <c r="A9" s="5">
        <v>2015</v>
      </c>
    </row>
    <row r="10" spans="1:3" ht="15.75" thickBot="1" x14ac:dyDescent="0.3">
      <c r="A10" s="7">
        <v>10000</v>
      </c>
      <c r="C10" t="s">
        <v>38</v>
      </c>
    </row>
    <row r="11" spans="1:3" ht="15.75" thickTop="1" x14ac:dyDescent="0.25"/>
    <row r="19" spans="1:1" x14ac:dyDescent="0.25">
      <c r="A19" t="s">
        <v>92</v>
      </c>
    </row>
    <row r="20" spans="1:1" x14ac:dyDescent="0.25">
      <c r="A20" t="s">
        <v>93</v>
      </c>
    </row>
  </sheetData>
  <pageMargins left="0.7" right="0.7" top="0.75" bottom="0.75" header="0.3" footer="0.3"/>
  <pageSetup orientation="portrait" r:id="rId1"/>
  <headerFooter>
    <oddHeader>&amp;R9/25/14</oddHeader>
    <oddFooter>&amp;L&amp;Z&amp;F&amp;A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tabSelected="1" view="pageLayout" zoomScaleNormal="100" workbookViewId="0">
      <selection activeCell="G5" sqref="G5"/>
    </sheetView>
  </sheetViews>
  <sheetFormatPr defaultRowHeight="15" x14ac:dyDescent="0.25"/>
  <cols>
    <col min="1" max="1" width="10.5703125" bestFit="1" customWidth="1"/>
    <col min="2" max="2" width="2.85546875" customWidth="1"/>
  </cols>
  <sheetData>
    <row r="1" spans="1:6" x14ac:dyDescent="0.25">
      <c r="A1" t="s">
        <v>29</v>
      </c>
    </row>
    <row r="3" spans="1:6" ht="18.75" x14ac:dyDescent="0.3">
      <c r="A3" s="22">
        <v>2014</v>
      </c>
    </row>
    <row r="4" spans="1:6" x14ac:dyDescent="0.25">
      <c r="A4" s="10">
        <v>-74.25</v>
      </c>
      <c r="C4" t="s">
        <v>33</v>
      </c>
    </row>
    <row r="5" spans="1:6" x14ac:dyDescent="0.25">
      <c r="A5" s="10">
        <f>-4*11.91</f>
        <v>-47.64</v>
      </c>
      <c r="C5" t="s">
        <v>30</v>
      </c>
    </row>
    <row r="6" spans="1:6" x14ac:dyDescent="0.25">
      <c r="A6" s="10">
        <f>-3*112.58</f>
        <v>-337.74</v>
      </c>
      <c r="C6" t="s">
        <v>94</v>
      </c>
    </row>
    <row r="7" spans="1:6" x14ac:dyDescent="0.25">
      <c r="A7" s="10">
        <f>-4*24.82</f>
        <v>-99.28</v>
      </c>
      <c r="C7" t="s">
        <v>78</v>
      </c>
    </row>
    <row r="8" spans="1:6" ht="15.75" thickBot="1" x14ac:dyDescent="0.3">
      <c r="A8" s="9">
        <f>SUM(A4:A7)</f>
        <v>-558.91</v>
      </c>
    </row>
    <row r="9" spans="1:6" ht="15.75" thickTop="1" x14ac:dyDescent="0.25"/>
    <row r="10" spans="1:6" ht="15.75" thickBot="1" x14ac:dyDescent="0.3">
      <c r="A10" s="7">
        <v>0</v>
      </c>
      <c r="C10" t="s">
        <v>34</v>
      </c>
      <c r="F10" t="s">
        <v>31</v>
      </c>
    </row>
    <row r="11" spans="1:6" ht="15.75" thickTop="1" x14ac:dyDescent="0.25"/>
    <row r="12" spans="1:6" ht="18.75" x14ac:dyDescent="0.3">
      <c r="A12" s="5">
        <v>2015</v>
      </c>
    </row>
    <row r="13" spans="1:6" ht="15.75" thickBot="1" x14ac:dyDescent="0.3">
      <c r="A13" s="7">
        <v>0</v>
      </c>
      <c r="C13" t="s">
        <v>38</v>
      </c>
      <c r="F13" t="s">
        <v>77</v>
      </c>
    </row>
    <row r="14" spans="1:6" ht="15.75" thickTop="1" x14ac:dyDescent="0.25"/>
  </sheetData>
  <pageMargins left="0.7" right="0.7" top="0.75" bottom="0.75" header="0.3" footer="0.3"/>
  <pageSetup orientation="portrait" r:id="rId1"/>
  <headerFooter>
    <oddHeader>&amp;RRevised 10/2/14</oddHeader>
    <oddFooter>&amp;L&amp;Z&amp;F&amp;A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view="pageLayout" zoomScaleNormal="100" workbookViewId="0">
      <selection activeCell="G18" sqref="G18"/>
    </sheetView>
  </sheetViews>
  <sheetFormatPr defaultRowHeight="15" x14ac:dyDescent="0.25"/>
  <cols>
    <col min="1" max="1" width="11.42578125" customWidth="1"/>
    <col min="2" max="2" width="2.5703125" customWidth="1"/>
    <col min="5" max="5" width="10.5703125" bestFit="1" customWidth="1"/>
    <col min="10" max="10" width="9.5703125" bestFit="1" customWidth="1"/>
  </cols>
  <sheetData>
    <row r="1" spans="1:10" x14ac:dyDescent="0.25">
      <c r="A1" t="s">
        <v>16</v>
      </c>
    </row>
    <row r="3" spans="1:10" ht="18.75" x14ac:dyDescent="0.3">
      <c r="A3" s="5">
        <v>2014</v>
      </c>
    </row>
    <row r="4" spans="1:10" x14ac:dyDescent="0.25">
      <c r="A4" s="1">
        <v>-19341</v>
      </c>
      <c r="C4" t="s">
        <v>33</v>
      </c>
    </row>
    <row r="5" spans="1:10" x14ac:dyDescent="0.25">
      <c r="A5" s="2">
        <v>-6447</v>
      </c>
      <c r="C5" t="s">
        <v>82</v>
      </c>
      <c r="E5" s="1">
        <f>2149*3</f>
        <v>6447</v>
      </c>
      <c r="F5" t="s">
        <v>83</v>
      </c>
      <c r="I5" s="1"/>
    </row>
    <row r="6" spans="1:10" ht="15.75" thickBot="1" x14ac:dyDescent="0.3">
      <c r="A6" s="4">
        <f>SUM(A4:A5)</f>
        <v>-25788</v>
      </c>
    </row>
    <row r="7" spans="1:10" ht="15.75" thickTop="1" x14ac:dyDescent="0.25">
      <c r="A7" s="3"/>
    </row>
    <row r="8" spans="1:10" ht="15.75" thickBot="1" x14ac:dyDescent="0.3">
      <c r="A8" s="7">
        <f>A6</f>
        <v>-25788</v>
      </c>
      <c r="C8" t="s">
        <v>34</v>
      </c>
    </row>
    <row r="9" spans="1:10" ht="15.75" thickTop="1" x14ac:dyDescent="0.25"/>
    <row r="11" spans="1:10" ht="18.75" x14ac:dyDescent="0.3">
      <c r="A11" s="5">
        <v>2015</v>
      </c>
    </row>
    <row r="12" spans="1:10" s="15" customFormat="1" x14ac:dyDescent="0.25">
      <c r="A12" s="37">
        <v>-25788</v>
      </c>
      <c r="C12" s="15" t="s">
        <v>80</v>
      </c>
      <c r="E12" s="1">
        <f>2149*12</f>
        <v>25788</v>
      </c>
      <c r="I12" s="1"/>
    </row>
    <row r="13" spans="1:10" s="15" customFormat="1" x14ac:dyDescent="0.25">
      <c r="A13" s="37">
        <v>-3204</v>
      </c>
      <c r="C13" s="15" t="s">
        <v>85</v>
      </c>
      <c r="E13" s="1"/>
      <c r="F13" s="15" t="s">
        <v>84</v>
      </c>
      <c r="H13" s="1">
        <f>2149-1882</f>
        <v>267</v>
      </c>
      <c r="I13" s="15" t="s">
        <v>86</v>
      </c>
      <c r="J13" s="38">
        <f>H13*12</f>
        <v>3204</v>
      </c>
    </row>
    <row r="14" spans="1:10" s="15" customFormat="1" ht="15.75" thickBot="1" x14ac:dyDescent="0.3">
      <c r="A14" s="21">
        <f>SUM(A12:A13)</f>
        <v>-28992</v>
      </c>
      <c r="E14" s="1"/>
      <c r="I14" s="1"/>
    </row>
    <row r="15" spans="1:10" s="15" customFormat="1" ht="15.75" thickTop="1" x14ac:dyDescent="0.25">
      <c r="A15" s="11"/>
    </row>
    <row r="16" spans="1:10" ht="15.75" thickBot="1" x14ac:dyDescent="0.3">
      <c r="A16" s="14">
        <v>-29000</v>
      </c>
      <c r="C16" t="s">
        <v>38</v>
      </c>
    </row>
    <row r="17" spans="1:3" ht="15.75" thickTop="1" x14ac:dyDescent="0.25">
      <c r="A17" s="11"/>
    </row>
    <row r="18" spans="1:3" x14ac:dyDescent="0.25">
      <c r="A18" s="10"/>
    </row>
    <row r="19" spans="1:3" x14ac:dyDescent="0.25">
      <c r="A19" s="26" t="s">
        <v>25</v>
      </c>
    </row>
    <row r="20" spans="1:3" x14ac:dyDescent="0.25">
      <c r="A20" s="27" t="s">
        <v>26</v>
      </c>
    </row>
    <row r="21" spans="1:3" x14ac:dyDescent="0.25">
      <c r="A21" s="25">
        <v>1882</v>
      </c>
      <c r="C21" t="s">
        <v>79</v>
      </c>
    </row>
    <row r="22" spans="1:3" x14ac:dyDescent="0.25">
      <c r="A22" s="25">
        <v>2015.5</v>
      </c>
      <c r="C22" t="s">
        <v>27</v>
      </c>
    </row>
    <row r="23" spans="1:3" x14ac:dyDescent="0.25">
      <c r="A23" s="25">
        <v>2149</v>
      </c>
      <c r="C23" t="s">
        <v>81</v>
      </c>
    </row>
  </sheetData>
  <pageMargins left="0.7" right="0.7" top="0.75" bottom="0.75" header="0.3" footer="0.3"/>
  <pageSetup orientation="portrait" r:id="rId1"/>
  <headerFooter>
    <oddHeader>&amp;R9/19/14</oddHeader>
    <oddFooter>&amp;L&amp;Z&amp;F&amp;A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"/>
  <sheetViews>
    <sheetView view="pageLayout" zoomScaleNormal="100" workbookViewId="0">
      <selection activeCell="C18" sqref="C18"/>
    </sheetView>
  </sheetViews>
  <sheetFormatPr defaultRowHeight="15" x14ac:dyDescent="0.25"/>
  <cols>
    <col min="1" max="1" width="11.140625" customWidth="1"/>
    <col min="2" max="2" width="4.28515625" customWidth="1"/>
  </cols>
  <sheetData>
    <row r="1" spans="1:3" x14ac:dyDescent="0.25">
      <c r="A1" t="s">
        <v>13</v>
      </c>
    </row>
    <row r="3" spans="1:3" ht="18.75" x14ac:dyDescent="0.3">
      <c r="A3" s="5">
        <v>2014</v>
      </c>
    </row>
    <row r="4" spans="1:3" x14ac:dyDescent="0.25">
      <c r="A4" s="10">
        <v>0</v>
      </c>
      <c r="C4" t="s">
        <v>33</v>
      </c>
    </row>
    <row r="5" spans="1:3" x14ac:dyDescent="0.25">
      <c r="A5" s="10">
        <v>79.989999999999995</v>
      </c>
      <c r="C5" t="s">
        <v>52</v>
      </c>
    </row>
    <row r="6" spans="1:3" x14ac:dyDescent="0.25">
      <c r="A6" s="10">
        <v>20.010000000000002</v>
      </c>
      <c r="C6" t="s">
        <v>45</v>
      </c>
    </row>
    <row r="7" spans="1:3" ht="15.75" thickBot="1" x14ac:dyDescent="0.3">
      <c r="A7" s="9">
        <f>SUM(A4:A6)</f>
        <v>100</v>
      </c>
    </row>
    <row r="8" spans="1:3" ht="15.75" thickTop="1" x14ac:dyDescent="0.25">
      <c r="A8" s="10"/>
    </row>
    <row r="9" spans="1:3" ht="15.75" thickBot="1" x14ac:dyDescent="0.3">
      <c r="A9" s="7">
        <v>100</v>
      </c>
      <c r="C9" t="s">
        <v>34</v>
      </c>
    </row>
    <row r="10" spans="1:3" ht="15.75" thickTop="1" x14ac:dyDescent="0.25">
      <c r="A10" s="3"/>
    </row>
    <row r="12" spans="1:3" ht="18.75" x14ac:dyDescent="0.3">
      <c r="A12" s="5">
        <v>2015</v>
      </c>
    </row>
    <row r="13" spans="1:3" ht="15.75" thickBot="1" x14ac:dyDescent="0.3">
      <c r="A13" s="7">
        <v>100</v>
      </c>
      <c r="C13" t="s">
        <v>38</v>
      </c>
    </row>
    <row r="14" spans="1:3" ht="15.75" thickTop="1" x14ac:dyDescent="0.25"/>
  </sheetData>
  <pageMargins left="0.7" right="0.7" top="0.75" bottom="0.75" header="0.3" footer="0.3"/>
  <pageSetup orientation="portrait" r:id="rId1"/>
  <headerFooter>
    <oddHeader>&amp;R9/19/14</oddHeader>
    <oddFooter>&amp;L&amp;Z&amp;F&amp;A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view="pageLayout" zoomScaleNormal="100" workbookViewId="0">
      <selection activeCell="E23" sqref="E23"/>
    </sheetView>
  </sheetViews>
  <sheetFormatPr defaultRowHeight="15" x14ac:dyDescent="0.25"/>
  <cols>
    <col min="1" max="1" width="11.140625" customWidth="1"/>
    <col min="2" max="2" width="4.28515625" customWidth="1"/>
  </cols>
  <sheetData>
    <row r="1" spans="1:3" x14ac:dyDescent="0.25">
      <c r="A1" t="s">
        <v>14</v>
      </c>
    </row>
    <row r="3" spans="1:3" ht="18.75" x14ac:dyDescent="0.3">
      <c r="A3" s="5">
        <v>2014</v>
      </c>
    </row>
    <row r="4" spans="1:3" x14ac:dyDescent="0.25">
      <c r="A4" s="10">
        <v>445.28</v>
      </c>
      <c r="C4" t="s">
        <v>33</v>
      </c>
    </row>
    <row r="5" spans="1:3" x14ac:dyDescent="0.25">
      <c r="A5" s="10">
        <f>4*40</f>
        <v>160</v>
      </c>
      <c r="C5" t="s">
        <v>53</v>
      </c>
    </row>
    <row r="6" spans="1:3" ht="15.75" thickBot="1" x14ac:dyDescent="0.3">
      <c r="A6" s="9">
        <f>SUM(A4:A5)</f>
        <v>605.28</v>
      </c>
    </row>
    <row r="7" spans="1:3" ht="15.75" thickTop="1" x14ac:dyDescent="0.25">
      <c r="A7" s="10"/>
    </row>
    <row r="8" spans="1:3" ht="15.75" thickBot="1" x14ac:dyDescent="0.3">
      <c r="A8" s="7">
        <v>600</v>
      </c>
      <c r="C8" t="s">
        <v>34</v>
      </c>
    </row>
    <row r="9" spans="1:3" ht="15.75" thickTop="1" x14ac:dyDescent="0.25"/>
    <row r="11" spans="1:3" ht="18.75" x14ac:dyDescent="0.3">
      <c r="A11" s="5">
        <v>2015</v>
      </c>
    </row>
    <row r="12" spans="1:3" ht="15.75" thickBot="1" x14ac:dyDescent="0.3">
      <c r="A12" s="7">
        <v>600</v>
      </c>
      <c r="C12" t="s">
        <v>38</v>
      </c>
    </row>
    <row r="13" spans="1:3" ht="15.75" thickTop="1" x14ac:dyDescent="0.25"/>
    <row r="15" spans="1:3" x14ac:dyDescent="0.25">
      <c r="A15" t="s">
        <v>55</v>
      </c>
    </row>
    <row r="16" spans="1:3" x14ac:dyDescent="0.25">
      <c r="A16" t="s">
        <v>54</v>
      </c>
    </row>
  </sheetData>
  <pageMargins left="0.7" right="0.7" top="0.75" bottom="0.75" header="0.3" footer="0.3"/>
  <pageSetup orientation="portrait" r:id="rId1"/>
  <headerFooter>
    <oddHeader>&amp;R9/19/14</oddHeader>
    <oddFooter>&amp;L&amp;Z&amp;F&amp;A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1"/>
  <sheetViews>
    <sheetView view="pageLayout" zoomScaleNormal="100" workbookViewId="0">
      <selection activeCell="J27" sqref="J27"/>
    </sheetView>
  </sheetViews>
  <sheetFormatPr defaultRowHeight="15" x14ac:dyDescent="0.25"/>
  <cols>
    <col min="1" max="1" width="10.5703125" bestFit="1" customWidth="1"/>
    <col min="2" max="2" width="2.7109375" customWidth="1"/>
  </cols>
  <sheetData>
    <row r="1" spans="1:3" x14ac:dyDescent="0.25">
      <c r="A1" t="s">
        <v>1</v>
      </c>
    </row>
    <row r="3" spans="1:3" ht="18.75" x14ac:dyDescent="0.3">
      <c r="A3" s="5">
        <v>2014</v>
      </c>
    </row>
    <row r="4" spans="1:3" x14ac:dyDescent="0.25">
      <c r="A4" s="1">
        <v>4083.4</v>
      </c>
      <c r="C4" t="s">
        <v>33</v>
      </c>
    </row>
    <row r="5" spans="1:3" x14ac:dyDescent="0.25">
      <c r="A5" s="1">
        <f>3*156.25</f>
        <v>468.75</v>
      </c>
      <c r="C5" t="s">
        <v>35</v>
      </c>
    </row>
    <row r="6" spans="1:3" x14ac:dyDescent="0.25">
      <c r="A6" s="1">
        <v>500</v>
      </c>
      <c r="C6" t="s">
        <v>36</v>
      </c>
    </row>
    <row r="7" spans="1:3" ht="15.75" thickBot="1" x14ac:dyDescent="0.3">
      <c r="A7" s="9">
        <f>SUM(A4:A6)</f>
        <v>5052.1499999999996</v>
      </c>
    </row>
    <row r="8" spans="1:3" ht="15.75" thickTop="1" x14ac:dyDescent="0.25"/>
    <row r="9" spans="1:3" ht="15.75" thickBot="1" x14ac:dyDescent="0.3">
      <c r="A9" s="7">
        <v>5100</v>
      </c>
      <c r="C9" t="s">
        <v>34</v>
      </c>
    </row>
    <row r="10" spans="1:3" ht="15.75" thickTop="1" x14ac:dyDescent="0.25"/>
    <row r="12" spans="1:3" ht="18.75" x14ac:dyDescent="0.3">
      <c r="A12" s="5">
        <v>2015</v>
      </c>
    </row>
    <row r="13" spans="1:3" x14ac:dyDescent="0.25">
      <c r="A13" s="1">
        <f>8*156.25</f>
        <v>1250</v>
      </c>
      <c r="C13" t="s">
        <v>37</v>
      </c>
    </row>
    <row r="14" spans="1:3" x14ac:dyDescent="0.25">
      <c r="A14" s="1">
        <v>2500</v>
      </c>
      <c r="C14" t="s">
        <v>18</v>
      </c>
    </row>
    <row r="15" spans="1:3" x14ac:dyDescent="0.25">
      <c r="A15" s="1">
        <v>500</v>
      </c>
      <c r="C15" t="s">
        <v>19</v>
      </c>
    </row>
    <row r="16" spans="1:3" x14ac:dyDescent="0.25">
      <c r="A16" s="1">
        <v>3000</v>
      </c>
      <c r="C16" t="s">
        <v>17</v>
      </c>
    </row>
    <row r="17" spans="1:3" x14ac:dyDescent="0.25">
      <c r="A17" s="1">
        <v>3000</v>
      </c>
      <c r="C17" t="s">
        <v>56</v>
      </c>
    </row>
    <row r="18" spans="1:3" ht="15.75" thickBot="1" x14ac:dyDescent="0.3">
      <c r="A18" s="9">
        <f>SUM(A13:A16)</f>
        <v>7250</v>
      </c>
    </row>
    <row r="19" spans="1:3" ht="15.75" thickTop="1" x14ac:dyDescent="0.25"/>
    <row r="20" spans="1:3" ht="15.75" thickBot="1" x14ac:dyDescent="0.3">
      <c r="A20" s="7">
        <v>7300</v>
      </c>
      <c r="C20" t="s">
        <v>38</v>
      </c>
    </row>
    <row r="21" spans="1:3" ht="15.75" thickTop="1" x14ac:dyDescent="0.25"/>
  </sheetData>
  <pageMargins left="0.7" right="0.7" top="0.75" bottom="0.75" header="0.3" footer="0.3"/>
  <pageSetup orientation="portrait" r:id="rId1"/>
  <headerFooter>
    <oddHeader>&amp;R9/19/14</oddHeader>
    <oddFooter>&amp;L&amp;Z&amp;F&amp;A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"/>
  <sheetViews>
    <sheetView view="pageLayout" zoomScaleNormal="100" workbookViewId="0">
      <selection activeCell="E27" sqref="E27"/>
    </sheetView>
  </sheetViews>
  <sheetFormatPr defaultRowHeight="15" x14ac:dyDescent="0.25"/>
  <cols>
    <col min="1" max="1" width="11.5703125" customWidth="1"/>
    <col min="2" max="2" width="3.7109375" customWidth="1"/>
  </cols>
  <sheetData>
    <row r="1" spans="1:3" x14ac:dyDescent="0.25">
      <c r="A1" t="s">
        <v>2</v>
      </c>
    </row>
    <row r="3" spans="1:3" ht="18.75" x14ac:dyDescent="0.3">
      <c r="A3" s="5">
        <v>2014</v>
      </c>
    </row>
    <row r="4" spans="1:3" x14ac:dyDescent="0.25">
      <c r="A4" s="1">
        <v>1960</v>
      </c>
      <c r="C4" t="s">
        <v>33</v>
      </c>
    </row>
    <row r="5" spans="1:3" x14ac:dyDescent="0.25">
      <c r="A5" s="1">
        <v>0</v>
      </c>
      <c r="C5" t="s">
        <v>57</v>
      </c>
    </row>
    <row r="6" spans="1:3" x14ac:dyDescent="0.25">
      <c r="A6" s="1">
        <f>4*245</f>
        <v>980</v>
      </c>
      <c r="C6" t="s">
        <v>20</v>
      </c>
    </row>
    <row r="7" spans="1:3" ht="15.75" thickBot="1" x14ac:dyDescent="0.3">
      <c r="A7" s="9">
        <f>SUM(A4:A6)</f>
        <v>2940</v>
      </c>
    </row>
    <row r="8" spans="1:3" ht="15.75" thickTop="1" x14ac:dyDescent="0.25"/>
    <row r="9" spans="1:3" ht="15.75" thickBot="1" x14ac:dyDescent="0.3">
      <c r="A9" s="7">
        <v>3000</v>
      </c>
      <c r="C9" t="s">
        <v>34</v>
      </c>
    </row>
    <row r="10" spans="1:3" ht="15.75" thickTop="1" x14ac:dyDescent="0.25"/>
    <row r="12" spans="1:3" ht="18.75" x14ac:dyDescent="0.3">
      <c r="A12" s="5">
        <v>2015</v>
      </c>
    </row>
    <row r="13" spans="1:3" x14ac:dyDescent="0.25">
      <c r="A13" s="1">
        <f>12*245</f>
        <v>2940</v>
      </c>
      <c r="C13" t="s">
        <v>21</v>
      </c>
    </row>
    <row r="14" spans="1:3" x14ac:dyDescent="0.25">
      <c r="A14" s="1">
        <v>600</v>
      </c>
      <c r="C14" t="s">
        <v>58</v>
      </c>
    </row>
    <row r="15" spans="1:3" x14ac:dyDescent="0.25">
      <c r="A15" s="1">
        <v>650</v>
      </c>
      <c r="C15" t="s">
        <v>59</v>
      </c>
    </row>
    <row r="16" spans="1:3" ht="15.75" thickBot="1" x14ac:dyDescent="0.3">
      <c r="A16" s="9">
        <f>SUM(A13:A15)</f>
        <v>4190</v>
      </c>
    </row>
    <row r="17" spans="1:3" ht="15.75" thickTop="1" x14ac:dyDescent="0.25"/>
    <row r="18" spans="1:3" ht="15.75" thickBot="1" x14ac:dyDescent="0.3">
      <c r="A18" s="7">
        <v>4200</v>
      </c>
      <c r="C18" t="s">
        <v>38</v>
      </c>
    </row>
    <row r="19" spans="1:3" ht="15.75" thickTop="1" x14ac:dyDescent="0.25"/>
  </sheetData>
  <pageMargins left="0.7" right="0.7" top="0.75" bottom="0.75" header="0.3" footer="0.3"/>
  <pageSetup orientation="portrait" r:id="rId1"/>
  <headerFooter>
    <oddHeader>&amp;R9/19/14</oddHeader>
    <oddFooter>&amp;L&amp;Z&amp;F&amp;A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"/>
  <sheetViews>
    <sheetView view="pageLayout" zoomScaleNormal="100" workbookViewId="0">
      <selection activeCell="I8" sqref="I8"/>
    </sheetView>
  </sheetViews>
  <sheetFormatPr defaultRowHeight="15" x14ac:dyDescent="0.25"/>
  <cols>
    <col min="1" max="1" width="11.140625" customWidth="1"/>
    <col min="2" max="2" width="4.28515625" customWidth="1"/>
  </cols>
  <sheetData>
    <row r="1" spans="1:3" x14ac:dyDescent="0.25">
      <c r="A1" t="s">
        <v>3</v>
      </c>
    </row>
    <row r="3" spans="1:3" ht="18.75" x14ac:dyDescent="0.3">
      <c r="A3" s="5">
        <v>2014</v>
      </c>
    </row>
    <row r="4" spans="1:3" x14ac:dyDescent="0.25">
      <c r="A4" s="1">
        <v>296</v>
      </c>
      <c r="C4" t="s">
        <v>33</v>
      </c>
    </row>
    <row r="5" spans="1:3" x14ac:dyDescent="0.25">
      <c r="A5" s="1">
        <f>37*4</f>
        <v>148</v>
      </c>
      <c r="C5" t="s">
        <v>39</v>
      </c>
    </row>
    <row r="6" spans="1:3" ht="15.75" thickBot="1" x14ac:dyDescent="0.3">
      <c r="A6" s="9">
        <f>SUM(A4:A5)</f>
        <v>444</v>
      </c>
    </row>
    <row r="7" spans="1:3" ht="15.75" thickTop="1" x14ac:dyDescent="0.25"/>
    <row r="8" spans="1:3" ht="15.75" thickBot="1" x14ac:dyDescent="0.3">
      <c r="A8" s="7">
        <v>450</v>
      </c>
      <c r="C8" t="s">
        <v>34</v>
      </c>
    </row>
    <row r="9" spans="1:3" ht="15.75" thickTop="1" x14ac:dyDescent="0.25"/>
    <row r="11" spans="1:3" ht="18.75" x14ac:dyDescent="0.3">
      <c r="A11" s="5">
        <v>2015</v>
      </c>
    </row>
    <row r="12" spans="1:3" ht="15.75" thickBot="1" x14ac:dyDescent="0.3">
      <c r="A12" s="18">
        <f>37*12</f>
        <v>444</v>
      </c>
      <c r="C12" t="s">
        <v>40</v>
      </c>
    </row>
    <row r="13" spans="1:3" ht="19.5" thickTop="1" x14ac:dyDescent="0.3">
      <c r="A13" s="5"/>
    </row>
    <row r="14" spans="1:3" ht="15.75" thickBot="1" x14ac:dyDescent="0.3">
      <c r="A14" s="7">
        <v>450</v>
      </c>
      <c r="C14" t="s">
        <v>38</v>
      </c>
    </row>
    <row r="15" spans="1:3" ht="15.75" thickTop="1" x14ac:dyDescent="0.25"/>
  </sheetData>
  <pageMargins left="0.7" right="0.7" top="0.75" bottom="0.75" header="0.3" footer="0.3"/>
  <pageSetup orientation="portrait" r:id="rId1"/>
  <headerFooter>
    <oddHeader>&amp;R9/19/14</oddHeader>
    <oddFooter>&amp;L&amp;Z&amp;F&amp;A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showWhiteSpace="0" view="pageLayout" zoomScaleNormal="100" workbookViewId="0">
      <selection activeCell="F30" sqref="F30"/>
    </sheetView>
  </sheetViews>
  <sheetFormatPr defaultRowHeight="15" x14ac:dyDescent="0.25"/>
  <cols>
    <col min="1" max="1" width="10.7109375" customWidth="1"/>
    <col min="2" max="2" width="2.85546875" customWidth="1"/>
  </cols>
  <sheetData>
    <row r="1" spans="1:8" x14ac:dyDescent="0.25">
      <c r="A1" t="s">
        <v>4</v>
      </c>
    </row>
    <row r="3" spans="1:8" ht="18.75" x14ac:dyDescent="0.3">
      <c r="A3" s="5">
        <v>2014</v>
      </c>
    </row>
    <row r="4" spans="1:8" s="15" customFormat="1" x14ac:dyDescent="0.25">
      <c r="A4" s="28">
        <v>251</v>
      </c>
      <c r="C4" s="15" t="s">
        <v>33</v>
      </c>
    </row>
    <row r="5" spans="1:8" s="15" customFormat="1" x14ac:dyDescent="0.25">
      <c r="A5" s="28">
        <v>800</v>
      </c>
      <c r="C5" s="15" t="s">
        <v>60</v>
      </c>
    </row>
    <row r="6" spans="1:8" s="15" customFormat="1" x14ac:dyDescent="0.25">
      <c r="A6" s="29">
        <v>5000</v>
      </c>
      <c r="C6" s="15" t="s">
        <v>61</v>
      </c>
    </row>
    <row r="7" spans="1:8" s="15" customFormat="1" x14ac:dyDescent="0.25">
      <c r="A7" s="28">
        <f>SUM(A4:A6)</f>
        <v>6051</v>
      </c>
    </row>
    <row r="8" spans="1:8" s="15" customFormat="1" x14ac:dyDescent="0.25">
      <c r="A8" s="28"/>
    </row>
    <row r="9" spans="1:8" ht="15.75" thickBot="1" x14ac:dyDescent="0.3">
      <c r="A9" s="7">
        <v>6050</v>
      </c>
      <c r="C9" t="s">
        <v>34</v>
      </c>
    </row>
    <row r="10" spans="1:8" ht="15.75" thickTop="1" x14ac:dyDescent="0.25"/>
    <row r="12" spans="1:8" ht="18.75" x14ac:dyDescent="0.3">
      <c r="A12" s="5">
        <v>2015</v>
      </c>
    </row>
    <row r="13" spans="1:8" x14ac:dyDescent="0.25">
      <c r="A13" s="30">
        <v>200</v>
      </c>
      <c r="C13" t="s">
        <v>42</v>
      </c>
    </row>
    <row r="14" spans="1:8" s="15" customFormat="1" x14ac:dyDescent="0.25">
      <c r="A14" s="1">
        <v>0</v>
      </c>
      <c r="C14" s="15" t="s">
        <v>41</v>
      </c>
      <c r="H14" s="23"/>
    </row>
    <row r="15" spans="1:8" s="15" customFormat="1" x14ac:dyDescent="0.25">
      <c r="A15" s="1">
        <v>1000</v>
      </c>
      <c r="C15" s="15" t="s">
        <v>7</v>
      </c>
    </row>
    <row r="16" spans="1:8" s="15" customFormat="1" ht="15.75" thickBot="1" x14ac:dyDescent="0.3">
      <c r="A16" s="16">
        <f>SUM(A13:A15)</f>
        <v>1200</v>
      </c>
    </row>
    <row r="17" spans="1:3" s="15" customFormat="1" ht="15.75" thickTop="1" x14ac:dyDescent="0.25">
      <c r="A17" s="11"/>
    </row>
    <row r="18" spans="1:3" ht="15.75" thickBot="1" x14ac:dyDescent="0.3">
      <c r="A18" s="7">
        <v>1200</v>
      </c>
      <c r="C18" t="s">
        <v>38</v>
      </c>
    </row>
    <row r="19" spans="1:3" ht="15.75" thickTop="1" x14ac:dyDescent="0.25"/>
    <row r="21" spans="1:3" x14ac:dyDescent="0.25">
      <c r="A21" t="s">
        <v>89</v>
      </c>
    </row>
  </sheetData>
  <pageMargins left="0.7" right="0.7" top="0.75" bottom="0.75" header="0.3" footer="0.3"/>
  <pageSetup orientation="portrait" r:id="rId1"/>
  <headerFooter>
    <oddHeader>&amp;R9/19/14</oddHeader>
    <oddFooter>&amp;L&amp;Z&amp;F&amp;A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view="pageLayout" zoomScaleNormal="100" workbookViewId="0">
      <selection activeCell="D20" sqref="D20"/>
    </sheetView>
  </sheetViews>
  <sheetFormatPr defaultRowHeight="15" x14ac:dyDescent="0.25"/>
  <cols>
    <col min="1" max="1" width="10.85546875" customWidth="1"/>
    <col min="2" max="2" width="2.7109375" customWidth="1"/>
  </cols>
  <sheetData>
    <row r="1" spans="1:7" x14ac:dyDescent="0.25">
      <c r="A1" t="s">
        <v>5</v>
      </c>
    </row>
    <row r="3" spans="1:7" ht="18.75" x14ac:dyDescent="0.3">
      <c r="A3" s="5">
        <v>2014</v>
      </c>
    </row>
    <row r="4" spans="1:7" x14ac:dyDescent="0.25">
      <c r="A4" s="1">
        <v>8965.15</v>
      </c>
      <c r="C4" t="s">
        <v>33</v>
      </c>
    </row>
    <row r="5" spans="1:7" x14ac:dyDescent="0.25">
      <c r="A5" s="1">
        <f>500*4</f>
        <v>2000</v>
      </c>
      <c r="C5" t="s">
        <v>43</v>
      </c>
    </row>
    <row r="6" spans="1:7" x14ac:dyDescent="0.25">
      <c r="A6" s="1">
        <v>145.75</v>
      </c>
      <c r="C6" t="s">
        <v>63</v>
      </c>
    </row>
    <row r="7" spans="1:7" ht="15.75" thickBot="1" x14ac:dyDescent="0.3">
      <c r="A7" s="9">
        <f>SUM(A4:A6)</f>
        <v>11110.9</v>
      </c>
    </row>
    <row r="8" spans="1:7" ht="15.75" thickTop="1" x14ac:dyDescent="0.25"/>
    <row r="9" spans="1:7" ht="15.75" thickBot="1" x14ac:dyDescent="0.3">
      <c r="A9" s="7">
        <v>11115</v>
      </c>
      <c r="C9" t="s">
        <v>34</v>
      </c>
    </row>
    <row r="10" spans="1:7" ht="15.75" thickTop="1" x14ac:dyDescent="0.25"/>
    <row r="12" spans="1:7" ht="18.75" x14ac:dyDescent="0.3">
      <c r="A12" s="5">
        <v>2015</v>
      </c>
    </row>
    <row r="13" spans="1:7" x14ac:dyDescent="0.25">
      <c r="A13" s="28">
        <f>A9+G13</f>
        <v>11115</v>
      </c>
      <c r="C13" t="s">
        <v>44</v>
      </c>
      <c r="G13" s="12"/>
    </row>
    <row r="14" spans="1:7" x14ac:dyDescent="0.25">
      <c r="A14" s="29">
        <f>4*150</f>
        <v>600</v>
      </c>
      <c r="C14" t="s">
        <v>62</v>
      </c>
      <c r="G14" s="12"/>
    </row>
    <row r="15" spans="1:7" x14ac:dyDescent="0.25">
      <c r="A15" s="28">
        <f>SUM(A13:A14)</f>
        <v>11715</v>
      </c>
      <c r="G15" s="12"/>
    </row>
    <row r="16" spans="1:7" ht="18.75" x14ac:dyDescent="0.3">
      <c r="A16" s="5"/>
    </row>
    <row r="17" spans="1:3" ht="15.75" thickBot="1" x14ac:dyDescent="0.3">
      <c r="A17" s="7">
        <v>11700</v>
      </c>
      <c r="C17" t="s">
        <v>38</v>
      </c>
    </row>
    <row r="18" spans="1:3" ht="15.75" thickTop="1" x14ac:dyDescent="0.25"/>
  </sheetData>
  <pageMargins left="0.7" right="0.7" top="0.75" bottom="0.75" header="0.3" footer="0.3"/>
  <pageSetup orientation="portrait" r:id="rId1"/>
  <headerFooter>
    <oddHeader>&amp;R9/19/14</oddHeader>
    <oddFooter>&amp;L&amp;Z&amp;F&amp;A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9"/>
  <sheetViews>
    <sheetView view="pageLayout" zoomScaleNormal="100" workbookViewId="0">
      <selection activeCell="F31" sqref="F31"/>
    </sheetView>
  </sheetViews>
  <sheetFormatPr defaultRowHeight="15" x14ac:dyDescent="0.25"/>
  <cols>
    <col min="1" max="1" width="10.5703125" bestFit="1" customWidth="1"/>
    <col min="2" max="2" width="2.85546875" customWidth="1"/>
  </cols>
  <sheetData>
    <row r="1" spans="1:3" x14ac:dyDescent="0.25">
      <c r="A1" t="s">
        <v>6</v>
      </c>
    </row>
    <row r="3" spans="1:3" ht="18.75" x14ac:dyDescent="0.3">
      <c r="A3" s="22">
        <v>2014</v>
      </c>
    </row>
    <row r="4" spans="1:3" x14ac:dyDescent="0.25">
      <c r="A4" s="10">
        <v>1382.96</v>
      </c>
      <c r="C4" t="s">
        <v>33</v>
      </c>
    </row>
    <row r="5" spans="1:3" x14ac:dyDescent="0.25">
      <c r="A5" s="10">
        <v>1000</v>
      </c>
      <c r="C5" t="s">
        <v>45</v>
      </c>
    </row>
    <row r="6" spans="1:3" ht="15.75" thickBot="1" x14ac:dyDescent="0.3">
      <c r="A6" s="9">
        <f>SUM(A4:A5)</f>
        <v>2382.96</v>
      </c>
    </row>
    <row r="7" spans="1:3" ht="15.75" thickTop="1" x14ac:dyDescent="0.25">
      <c r="A7" s="10"/>
    </row>
    <row r="8" spans="1:3" ht="15.75" thickBot="1" x14ac:dyDescent="0.3">
      <c r="A8" s="7">
        <v>2400</v>
      </c>
      <c r="C8" t="s">
        <v>34</v>
      </c>
    </row>
    <row r="9" spans="1:3" ht="15.75" thickTop="1" x14ac:dyDescent="0.25"/>
    <row r="11" spans="1:3" ht="18.75" x14ac:dyDescent="0.3">
      <c r="A11" s="5">
        <v>2015</v>
      </c>
    </row>
    <row r="12" spans="1:3" x14ac:dyDescent="0.25">
      <c r="A12" s="13">
        <v>75</v>
      </c>
      <c r="B12" s="15"/>
      <c r="C12" s="15" t="s">
        <v>11</v>
      </c>
    </row>
    <row r="13" spans="1:3" x14ac:dyDescent="0.25">
      <c r="A13" s="13">
        <v>200</v>
      </c>
      <c r="B13" s="15"/>
      <c r="C13" s="15" t="s">
        <v>46</v>
      </c>
    </row>
    <row r="14" spans="1:3" x14ac:dyDescent="0.25">
      <c r="A14" s="13">
        <v>50</v>
      </c>
      <c r="C14" s="15" t="s">
        <v>47</v>
      </c>
    </row>
    <row r="15" spans="1:3" x14ac:dyDescent="0.25">
      <c r="A15" s="13">
        <v>200</v>
      </c>
      <c r="B15" s="15"/>
      <c r="C15" s="15" t="s">
        <v>12</v>
      </c>
    </row>
    <row r="16" spans="1:3" x14ac:dyDescent="0.25">
      <c r="A16" s="13">
        <v>1500</v>
      </c>
      <c r="C16" s="15" t="s">
        <v>48</v>
      </c>
    </row>
    <row r="17" spans="1:3" x14ac:dyDescent="0.25">
      <c r="A17" s="13">
        <v>2000</v>
      </c>
      <c r="C17" s="15" t="s">
        <v>49</v>
      </c>
    </row>
    <row r="18" spans="1:3" ht="15.75" thickBot="1" x14ac:dyDescent="0.3">
      <c r="A18" s="31">
        <f>SUM(A12:A17)</f>
        <v>4025</v>
      </c>
      <c r="C18" s="15"/>
    </row>
    <row r="19" spans="1:3" ht="15.75" thickTop="1" x14ac:dyDescent="0.25"/>
    <row r="20" spans="1:3" ht="15.75" thickBot="1" x14ac:dyDescent="0.3">
      <c r="A20" s="7">
        <v>4100</v>
      </c>
      <c r="C20" t="s">
        <v>38</v>
      </c>
    </row>
    <row r="21" spans="1:3" ht="15.75" thickTop="1" x14ac:dyDescent="0.25"/>
    <row r="26" spans="1:3" x14ac:dyDescent="0.25">
      <c r="A26" t="s">
        <v>64</v>
      </c>
    </row>
    <row r="27" spans="1:3" x14ac:dyDescent="0.25">
      <c r="A27" t="s">
        <v>65</v>
      </c>
    </row>
    <row r="28" spans="1:3" x14ac:dyDescent="0.25">
      <c r="A28" t="s">
        <v>22</v>
      </c>
    </row>
    <row r="29" spans="1:3" x14ac:dyDescent="0.25">
      <c r="A29" t="s">
        <v>23</v>
      </c>
    </row>
  </sheetData>
  <pageMargins left="0.7" right="0.7" top="0.75" bottom="0.75" header="0.3" footer="0.3"/>
  <pageSetup orientation="portrait" r:id="rId1"/>
  <headerFooter>
    <oddHeader>&amp;R9/19/14</oddHeader>
    <oddFooter>&amp;L&amp;Z&amp;F&amp;A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85000-000</vt:lpstr>
      <vt:lpstr>85001-000</vt:lpstr>
      <vt:lpstr>85002-000</vt:lpstr>
      <vt:lpstr>85010-000</vt:lpstr>
      <vt:lpstr>85012-000</vt:lpstr>
      <vt:lpstr>85013-000</vt:lpstr>
      <vt:lpstr>85020-000</vt:lpstr>
      <vt:lpstr>85030-000</vt:lpstr>
      <vt:lpstr>85031-000</vt:lpstr>
      <vt:lpstr>85032-000</vt:lpstr>
      <vt:lpstr>85040-000</vt:lpstr>
      <vt:lpstr>85050-000</vt:lpstr>
      <vt:lpstr>85060-000</vt:lpstr>
      <vt:lpstr>85070-000</vt:lpstr>
      <vt:lpstr>85090-000</vt:lpstr>
      <vt:lpstr>85200-000</vt:lpstr>
    </vt:vector>
  </TitlesOfParts>
  <Company>Bradley Foundation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Terri L. Famer</dc:creator>
  <cp:lastModifiedBy>Terri L. Famer</cp:lastModifiedBy>
  <cp:lastPrinted>2014-10-02T16:03:11Z</cp:lastPrinted>
  <dcterms:created xsi:type="dcterms:W3CDTF">2012-09-27T20:54:10Z</dcterms:created>
  <dcterms:modified xsi:type="dcterms:W3CDTF">2014-10-02T16:03:13Z</dcterms:modified>
</cp:coreProperties>
</file>