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erri\BUDGET\"/>
    </mc:Choice>
  </mc:AlternateContent>
  <bookViews>
    <workbookView xWindow="480" yWindow="75" windowWidth="18195" windowHeight="11820" activeTab="5"/>
  </bookViews>
  <sheets>
    <sheet name="76002-010" sheetId="4" r:id="rId1"/>
    <sheet name="76002-020" sheetId="5" r:id="rId2"/>
    <sheet name="76004-000" sheetId="6" r:id="rId3"/>
    <sheet name="76006-000" sheetId="7" r:id="rId4"/>
    <sheet name="76008-000" sheetId="15" r:id="rId5"/>
    <sheet name="76022-010" sheetId="8" r:id="rId6"/>
    <sheet name="76022-020" sheetId="1" r:id="rId7"/>
    <sheet name="76024-001" sheetId="2" r:id="rId8"/>
    <sheet name="76024-002" sheetId="16" r:id="rId9"/>
    <sheet name="76024-003" sheetId="17" r:id="rId10"/>
    <sheet name="76024-004" sheetId="18" r:id="rId11"/>
    <sheet name="76024-005" sheetId="19" r:id="rId12"/>
    <sheet name="76024-006" sheetId="20" r:id="rId13"/>
    <sheet name="76026-000" sheetId="9" r:id="rId14"/>
    <sheet name="76028-000" sheetId="3" r:id="rId15"/>
    <sheet name="76042-010" sheetId="10" r:id="rId16"/>
    <sheet name="76042-020" sheetId="11" r:id="rId17"/>
    <sheet name="76044-000" sheetId="12" r:id="rId18"/>
    <sheet name="76046-000" sheetId="13" r:id="rId19"/>
    <sheet name="76048-000" sheetId="14" r:id="rId20"/>
  </sheets>
  <definedNames>
    <definedName name="_xlnm.Print_Area" localSheetId="12">'76024-006'!$A$1:$K$24</definedName>
  </definedNames>
  <calcPr calcId="152511"/>
</workbook>
</file>

<file path=xl/calcChain.xml><?xml version="1.0" encoding="utf-8"?>
<calcChain xmlns="http://schemas.openxmlformats.org/spreadsheetml/2006/main">
  <c r="A21" i="13" l="1"/>
  <c r="A7" i="13"/>
  <c r="A12" i="8" l="1"/>
  <c r="A5" i="8"/>
  <c r="A14" i="13" l="1"/>
  <c r="A5" i="13"/>
  <c r="A9" i="3" l="1"/>
  <c r="A20" i="3"/>
  <c r="A7" i="19" l="1"/>
  <c r="A5" i="17"/>
  <c r="A7" i="7" l="1"/>
  <c r="A12" i="14" l="1"/>
  <c r="A25" i="12"/>
  <c r="A15" i="11"/>
  <c r="A15" i="10"/>
  <c r="A22" i="20"/>
  <c r="A9" i="20"/>
  <c r="XFD9" i="20"/>
  <c r="A12" i="18"/>
  <c r="A5" i="18"/>
  <c r="A6" i="18"/>
  <c r="A6" i="17"/>
  <c r="A5" i="16"/>
  <c r="A6" i="16"/>
  <c r="A12" i="2"/>
  <c r="A5" i="2"/>
  <c r="A6" i="2" s="1"/>
  <c r="A18" i="1"/>
  <c r="A15" i="1"/>
  <c r="A5" i="1"/>
  <c r="A17" i="1" l="1"/>
  <c r="A19" i="1" s="1"/>
  <c r="A16" i="8"/>
  <c r="A16" i="7" l="1"/>
  <c r="A14" i="7"/>
  <c r="A13" i="7"/>
  <c r="A15" i="6"/>
  <c r="A6" i="6"/>
  <c r="A13" i="6"/>
  <c r="A12" i="6"/>
  <c r="A10" i="5"/>
  <c r="A21" i="5"/>
  <c r="A7" i="4"/>
  <c r="A14" i="15" l="1"/>
  <c r="A6" i="15"/>
  <c r="A7" i="9" l="1"/>
  <c r="A5" i="10" l="1"/>
  <c r="A8" i="1" l="1"/>
  <c r="A9" i="1" s="1"/>
  <c r="A6" i="11" l="1"/>
  <c r="A9" i="12" l="1"/>
  <c r="A9" i="9"/>
  <c r="A6" i="8"/>
  <c r="A15" i="4" l="1"/>
</calcChain>
</file>

<file path=xl/sharedStrings.xml><?xml version="1.0" encoding="utf-8"?>
<sst xmlns="http://schemas.openxmlformats.org/spreadsheetml/2006/main" count="197" uniqueCount="131">
  <si>
    <t>Maintenance Agreements - Other</t>
  </si>
  <si>
    <t>Admin Equipment - Internet and Server</t>
  </si>
  <si>
    <t>Admin Equipment - Other</t>
  </si>
  <si>
    <t>Program Equipment</t>
  </si>
  <si>
    <t>Finance Equipment</t>
  </si>
  <si>
    <t>Maintenance Agreements - Internet Related</t>
  </si>
  <si>
    <t>Training/Development</t>
  </si>
  <si>
    <t>Admin Software - Server Related</t>
  </si>
  <si>
    <t>Admin Software - Other</t>
  </si>
  <si>
    <t>Program Software</t>
  </si>
  <si>
    <t>Finance Software</t>
  </si>
  <si>
    <t>External Relations Software</t>
  </si>
  <si>
    <t>Comstar Q4 fee</t>
  </si>
  <si>
    <t>Comstar modifications</t>
  </si>
  <si>
    <t>eTapestry</t>
  </si>
  <si>
    <t xml:space="preserve">  (paid in 2012)</t>
  </si>
  <si>
    <r>
      <rPr>
        <u/>
        <sz val="11"/>
        <color theme="1"/>
        <rFont val="Calibri"/>
        <family val="2"/>
        <scheme val="minor"/>
      </rPr>
      <t>Notes</t>
    </r>
    <r>
      <rPr>
        <sz val="11"/>
        <color theme="1"/>
        <rFont val="Calibri"/>
        <family val="2"/>
        <scheme val="minor"/>
      </rPr>
      <t>:</t>
    </r>
  </si>
  <si>
    <t>External Relations Equipment</t>
  </si>
  <si>
    <t>as of 8/31/14</t>
  </si>
  <si>
    <t>2014 projected</t>
  </si>
  <si>
    <t>2015 budget</t>
  </si>
  <si>
    <t>Cisco SmartNet switch 1 yr service agmt (exp 1/2/16)</t>
  </si>
  <si>
    <t>Dedicated - Fortinet annual firewall support (exp 9/9/15)</t>
  </si>
  <si>
    <t>Amazon - SSDs (2)</t>
  </si>
  <si>
    <t>Misc. (cables, keyboards)</t>
  </si>
  <si>
    <t>2014 - Postponed upgrade of RCR portable projector and screen to 2015 ($7,000.00)</t>
  </si>
  <si>
    <t>Upgrade RCR to portable projector and screen</t>
  </si>
  <si>
    <t>Wireless PolyCom</t>
  </si>
  <si>
    <t>Backup tapes for autoloader</t>
  </si>
  <si>
    <t>Workstation - new Admin Assistant</t>
  </si>
  <si>
    <t>Monitor - new Admin Assistant</t>
  </si>
  <si>
    <t>Printer - new Admin Assistant</t>
  </si>
  <si>
    <t>Monitors - Bergeron, Manning, Riordan ($275.00 x 3)</t>
  </si>
  <si>
    <t>Printers - Bergeron, King, Manning, Schmidt, Sehler ($1,500.00 x 5)</t>
  </si>
  <si>
    <t>2014 - postponed purchase of printer for King to 2015</t>
  </si>
  <si>
    <t>Workstation - Hess</t>
  </si>
  <si>
    <t>Monitors - Friauf, Lempke, Temp Auditor ($275.00 x 3)</t>
  </si>
  <si>
    <t>Printers - Friauf, Hess ($1,500.00 x 2)</t>
  </si>
  <si>
    <t>projected 2014</t>
  </si>
  <si>
    <t>Dedicated - Fortinet firewall service (exp 9/9/16)</t>
  </si>
  <si>
    <t>Smartphone allowance $405.00 x 4</t>
  </si>
  <si>
    <t>Microsoft Exchange Online - $100.00 x 12</t>
  </si>
  <si>
    <t>Comstar website hosting fees - $179.85 x 4</t>
  </si>
  <si>
    <t>Comstar modifications/uploads</t>
  </si>
  <si>
    <t>SmartPhone reimbursements - $405 x 4 (Jan-Apr) and $450.00 x 8 (May-Dec)</t>
  </si>
  <si>
    <t>Service retainer (pd 9/25/14)</t>
  </si>
  <si>
    <t>Consulting/Support - Onsite</t>
  </si>
  <si>
    <t>Onsite service ($501.60 x 20 weeks)</t>
  </si>
  <si>
    <t>Onsite service ($501.60 x 52 weeks)</t>
  </si>
  <si>
    <t>Consulting/Support - Help Desk</t>
  </si>
  <si>
    <t>HelpDesk - 4 months x $300.00</t>
  </si>
  <si>
    <t>Consulting/Support - Cisco Telephone</t>
  </si>
  <si>
    <t>Consulting/Support - Monthly Monitoring</t>
  </si>
  <si>
    <t>4 months x $2,100</t>
  </si>
  <si>
    <t>12 months x $2,100</t>
  </si>
  <si>
    <t>2014 over budget notes:</t>
  </si>
  <si>
    <t>$1,130 was budgeted per month; contract renewal was $2,100 per month</t>
  </si>
  <si>
    <t>(increase in price and also added monitoring of workstations)</t>
  </si>
  <si>
    <t>Consulting/Support - Other</t>
  </si>
  <si>
    <t>Misc.</t>
  </si>
  <si>
    <t>Consulting/Support - Retainer</t>
  </si>
  <si>
    <t>Service retainer - December</t>
  </si>
  <si>
    <t>2014 balance</t>
  </si>
  <si>
    <t>Service retainer - April</t>
  </si>
  <si>
    <t>Service retainer - July</t>
  </si>
  <si>
    <t>Service retainer - Oct</t>
  </si>
  <si>
    <t xml:space="preserve">Projects - Iron Mountain </t>
  </si>
  <si>
    <t>Dedicated - Symantec Anti-Virus Suite 3 yrs - exp 12/22/16</t>
  </si>
  <si>
    <t>Dedicated - VMware subscription/support - exp 2/27/16</t>
  </si>
  <si>
    <t>Dedicated - Server software assurance/ CALs 2 year licensing - exp 6/30/15</t>
  </si>
  <si>
    <t>InMagic library catalog - 2 concurrent users - exp 6/30/2015</t>
  </si>
  <si>
    <t>MicroEdge Gifts Online - add budget module?</t>
  </si>
  <si>
    <t>MicroEdge - Client care core</t>
  </si>
  <si>
    <t>Iron Mountain - Papervision (3 concurrent users) - exp 4/11/15</t>
  </si>
  <si>
    <t>2014 - not in budget:</t>
  </si>
  <si>
    <t>Crowe Horwath - $14,700.00</t>
  </si>
  <si>
    <t>UXC - EFT issues - $231.25 + 185.00</t>
  </si>
  <si>
    <t>Dedicated Adobe Acrobat (MLH) - $139.00</t>
  </si>
  <si>
    <t>Dedicated - Visio license (RK) - $381.99</t>
  </si>
  <si>
    <t>Tax Software</t>
  </si>
  <si>
    <t>Informa PSN Enterprise annual renewal - exp 7/29/15</t>
  </si>
  <si>
    <t>Finance software - misc. support</t>
  </si>
  <si>
    <t>Blackbaud - eTapestry - exp 9/19/15</t>
  </si>
  <si>
    <t>Other</t>
  </si>
  <si>
    <t>Dedicated - Cisco SmartNet switch 1 yr service agmt (exp 1/2/15)</t>
  </si>
  <si>
    <t>Dedicated - Fortinet annual firewall support  (pd 9/4/14)</t>
  </si>
  <si>
    <t>Network Solutions - domain name renewal (exp 8/19/15)</t>
  </si>
  <si>
    <t>Microsoft Exchange Online $100.00 x 4</t>
  </si>
  <si>
    <t>Cisco telephone 3 year support (exp 10/1/16)</t>
  </si>
  <si>
    <t>Dedicated - tape autoloader 3 year service (exp 12/22/16)</t>
  </si>
  <si>
    <t>4 months x 150.00 (new EE setup)</t>
  </si>
  <si>
    <t>Dedicated - Symantec BE 2012 (support, license, agent for aps and data - exp 2/5/15)</t>
  </si>
  <si>
    <t>HP CarePack 3 year service for AM laptop (exp 4/19/15)</t>
  </si>
  <si>
    <t>Dedicated - Symantec BE Exec SQL (exp 2/21/15)</t>
  </si>
  <si>
    <t>Dedicated - Cisco Small Business Pro service (exp 4/5/15)</t>
  </si>
  <si>
    <t>Microsoft server software assurance (exp 6/5/15)</t>
  </si>
  <si>
    <t>Microsoft Office software assurance - exp 6/30/15</t>
  </si>
  <si>
    <t>Misc. - software licensing</t>
  </si>
  <si>
    <t>Software restriction policy installation</t>
  </si>
  <si>
    <t>Crowe Horwath web-based partnership software - 10,500 + 3,000 (State) + 3,000 (consulting)</t>
  </si>
  <si>
    <t>UXC - GP Dynamics Enhancement renewal - exp 5/24/15</t>
  </si>
  <si>
    <t>InDesign training - new EE</t>
  </si>
  <si>
    <t>MicroEdge - create custom report that integrates with Great Plains</t>
  </si>
  <si>
    <t>MicroEdge - 4 day Gifts Online training for RK</t>
  </si>
  <si>
    <t>GMEI - CiCi identifier (reporting utility) - exp 4/17/15</t>
  </si>
  <si>
    <t>Scanning - grant files (2009)</t>
  </si>
  <si>
    <t>Scanning - donor intent/Keiser files (2008-2009)</t>
  </si>
  <si>
    <t>Scanning - 2010 grant files</t>
  </si>
  <si>
    <t>Scanning - 2010 donor intent/Keiser files</t>
  </si>
  <si>
    <t>Scanning - 2010 Bradley Fellows</t>
  </si>
  <si>
    <t>Scanning - 2013 agenda books (audit, budget, finance, encounter)</t>
  </si>
  <si>
    <t>Scanning - 2014 agenda books (audit, budget, finance, encounter)</t>
  </si>
  <si>
    <t>DVD media and authoring</t>
  </si>
  <si>
    <t>Scanning - Bradley Fellows (2008, 2009)</t>
  </si>
  <si>
    <t>MicroEdge - increase annual subscription for adding AP module</t>
  </si>
  <si>
    <t>MicroEdge - test conversion</t>
  </si>
  <si>
    <t>MicroEdge - setup and training for AP module (one-time fee)</t>
  </si>
  <si>
    <t>MicroEdge - Gifts Online</t>
  </si>
  <si>
    <t>MicroEdge - test conversion (if not done in 2014)</t>
  </si>
  <si>
    <t>MicroEdge - webinar training</t>
  </si>
  <si>
    <t>Crystal Reports 2011 WIN - upgrade</t>
  </si>
  <si>
    <t>Creation Engine MindManager Pro 7 - upgrade</t>
  </si>
  <si>
    <t>Private I - $6,600.00 x 2 more quarterly payments plus $525 for 6/30 payment</t>
  </si>
  <si>
    <t>Burgiss Private i hedge fund tracking ($6,600.00 x 4)</t>
  </si>
  <si>
    <t>TW Telecom (Oct-free; Nov-771.39; Dec 771.39)</t>
  </si>
  <si>
    <t>TW Telecom - T1 internet service - 771.39/month</t>
  </si>
  <si>
    <t>Database software</t>
  </si>
  <si>
    <t>$435.00 (pd 10/30/14) MS windows server standard - license</t>
  </si>
  <si>
    <t>$1,606.63 (pd 4/2/15) SQL 2014 licenses (2) for prod and dev</t>
  </si>
  <si>
    <t>servers (for SysLogic project); year 1 of 3</t>
  </si>
  <si>
    <t>Network Solutions - domain name renewal (exp 8/19/2024); 9 yr renewal $314.91 pd 7/14/15 via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</si>
</sst>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43" fontId="0" fillId="0" borderId="0" xfId="1" applyFont="1"/>
    <xf numFmtId="43" fontId="0" fillId="0" borderId="1" xfId="1" applyFont="1" applyBorder="1"/>
    <xf numFmtId="43" fontId="0" fillId="0" borderId="0" xfId="1" applyFont="1" applyBorder="1"/>
    <xf numFmtId="43" fontId="0" fillId="0" borderId="0" xfId="0" applyNumberFormat="1"/>
    <xf numFmtId="43" fontId="0" fillId="0" borderId="2" xfId="0" applyNumberFormat="1" applyBorder="1"/>
    <xf numFmtId="43" fontId="0" fillId="0" borderId="2" xfId="1" applyFont="1" applyBorder="1"/>
    <xf numFmtId="43" fontId="0" fillId="0" borderId="3" xfId="1" applyFont="1" applyBorder="1"/>
    <xf numFmtId="43" fontId="0" fillId="0" borderId="0" xfId="1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14" fontId="0" fillId="0" borderId="0" xfId="0" applyNumberFormat="1"/>
    <xf numFmtId="43" fontId="0" fillId="0" borderId="0" xfId="0" applyNumberFormat="1" applyBorder="1"/>
    <xf numFmtId="0" fontId="3" fillId="0" borderId="0" xfId="0" applyFont="1"/>
    <xf numFmtId="43" fontId="0" fillId="0" borderId="0" xfId="0" applyNumberFormat="1" applyFill="1"/>
    <xf numFmtId="43" fontId="0" fillId="0" borderId="0" xfId="1" applyFont="1" applyFill="1"/>
    <xf numFmtId="43" fontId="0" fillId="0" borderId="0" xfId="0" applyNumberFormat="1" applyFill="1" applyBorder="1"/>
    <xf numFmtId="43" fontId="0" fillId="0" borderId="3" xfId="0" applyNumberFormat="1" applyBorder="1"/>
    <xf numFmtId="0" fontId="0" fillId="0" borderId="0" xfId="0" applyFont="1" applyFill="1"/>
    <xf numFmtId="0" fontId="0" fillId="0" borderId="0" xfId="0" applyFill="1"/>
    <xf numFmtId="0" fontId="0" fillId="0" borderId="0" xfId="1" applyNumberFormat="1" applyFont="1" applyAlignment="1">
      <alignment horizontal="center"/>
    </xf>
    <xf numFmtId="0" fontId="0" fillId="0" borderId="0" xfId="1" applyNumberFormat="1" applyFont="1" applyBorder="1" applyAlignment="1">
      <alignment horizontal="center"/>
    </xf>
    <xf numFmtId="43" fontId="0" fillId="0" borderId="3" xfId="1" applyFont="1" applyFill="1" applyBorder="1"/>
    <xf numFmtId="0" fontId="4" fillId="0" borderId="0" xfId="0" applyFont="1"/>
    <xf numFmtId="8" fontId="4" fillId="0" borderId="0" xfId="0" applyNumberFormat="1" applyFont="1"/>
    <xf numFmtId="0" fontId="5" fillId="0" borderId="0" xfId="0" applyFont="1" applyAlignment="1">
      <alignment horizontal="left"/>
    </xf>
    <xf numFmtId="0" fontId="3" fillId="0" borderId="3" xfId="0" applyFont="1" applyBorder="1"/>
    <xf numFmtId="43" fontId="0" fillId="0" borderId="0" xfId="1" applyFont="1" applyAlignment="1">
      <alignment horizontal="left"/>
    </xf>
    <xf numFmtId="43" fontId="0" fillId="0" borderId="1" xfId="1" applyFont="1" applyBorder="1" applyAlignment="1">
      <alignment horizontal="left"/>
    </xf>
    <xf numFmtId="0" fontId="0" fillId="0" borderId="0" xfId="1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43" fontId="0" fillId="0" borderId="2" xfId="1" applyFont="1" applyBorder="1" applyAlignment="1">
      <alignment horizontal="left"/>
    </xf>
    <xf numFmtId="0" fontId="6" fillId="0" borderId="0" xfId="0" applyFont="1"/>
    <xf numFmtId="0" fontId="0" fillId="0" borderId="1" xfId="0" applyBorder="1" applyAlignment="1"/>
    <xf numFmtId="0" fontId="0" fillId="0" borderId="0" xfId="0" applyBorder="1" applyAlignment="1"/>
    <xf numFmtId="43" fontId="0" fillId="0" borderId="0" xfId="1" applyFont="1" applyBorder="1" applyAlignment="1"/>
    <xf numFmtId="0" fontId="1" fillId="0" borderId="0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Layout" zoomScaleNormal="100" workbookViewId="0">
      <selection activeCell="H22" sqref="H22"/>
    </sheetView>
  </sheetViews>
  <sheetFormatPr defaultRowHeight="15" x14ac:dyDescent="0.25"/>
  <cols>
    <col min="1" max="1" width="10.5703125" bestFit="1" customWidth="1"/>
    <col min="2" max="2" width="3.5703125" customWidth="1"/>
  </cols>
  <sheetData>
    <row r="1" spans="1:10" x14ac:dyDescent="0.25">
      <c r="A1" t="s">
        <v>1</v>
      </c>
    </row>
    <row r="3" spans="1:10" ht="18.75" x14ac:dyDescent="0.3">
      <c r="A3" s="26">
        <v>2014</v>
      </c>
    </row>
    <row r="4" spans="1:10" x14ac:dyDescent="0.25">
      <c r="A4" s="2">
        <v>0</v>
      </c>
      <c r="C4" t="s">
        <v>18</v>
      </c>
    </row>
    <row r="5" spans="1:10" x14ac:dyDescent="0.25">
      <c r="A5" s="4">
        <v>420</v>
      </c>
      <c r="C5" t="s">
        <v>84</v>
      </c>
    </row>
    <row r="6" spans="1:10" x14ac:dyDescent="0.25">
      <c r="A6" s="13">
        <v>850</v>
      </c>
      <c r="C6" t="s">
        <v>85</v>
      </c>
    </row>
    <row r="7" spans="1:10" ht="15.75" thickBot="1" x14ac:dyDescent="0.3">
      <c r="A7" s="6">
        <f>SUM(A5:A6)</f>
        <v>1270</v>
      </c>
    </row>
    <row r="8" spans="1:10" ht="15.75" thickTop="1" x14ac:dyDescent="0.25"/>
    <row r="9" spans="1:10" ht="15.75" thickBot="1" x14ac:dyDescent="0.3">
      <c r="A9" s="8">
        <v>1300</v>
      </c>
      <c r="C9" t="s">
        <v>19</v>
      </c>
      <c r="E9" s="24" t="s">
        <v>127</v>
      </c>
      <c r="F9" s="24"/>
      <c r="G9" s="24"/>
      <c r="H9" s="24"/>
      <c r="I9" s="24"/>
      <c r="J9" s="24"/>
    </row>
    <row r="10" spans="1:10" ht="15.75" thickTop="1" x14ac:dyDescent="0.25"/>
    <row r="12" spans="1:10" ht="18.75" x14ac:dyDescent="0.3">
      <c r="A12" s="26">
        <v>2015</v>
      </c>
    </row>
    <row r="13" spans="1:10" x14ac:dyDescent="0.25">
      <c r="A13" s="2">
        <v>425</v>
      </c>
      <c r="C13" t="s">
        <v>21</v>
      </c>
    </row>
    <row r="14" spans="1:10" x14ac:dyDescent="0.25">
      <c r="A14" s="2">
        <v>850</v>
      </c>
      <c r="C14" t="s">
        <v>22</v>
      </c>
    </row>
    <row r="15" spans="1:10" ht="15.75" thickBot="1" x14ac:dyDescent="0.3">
      <c r="A15" s="7">
        <f>SUM(A13:A14)</f>
        <v>1275</v>
      </c>
    </row>
    <row r="16" spans="1:10" ht="15.75" thickTop="1" x14ac:dyDescent="0.25">
      <c r="E16" s="24" t="s">
        <v>128</v>
      </c>
    </row>
    <row r="17" spans="1:6" ht="15.75" thickBot="1" x14ac:dyDescent="0.3">
      <c r="A17" s="8">
        <v>1300</v>
      </c>
      <c r="C17" t="s">
        <v>20</v>
      </c>
      <c r="F17" s="24" t="s">
        <v>129</v>
      </c>
    </row>
    <row r="18" spans="1:6" ht="15.75" thickTop="1" x14ac:dyDescent="0.25"/>
  </sheetData>
  <pageMargins left="0.7" right="0.7" top="0.75" bottom="0.75" header="0.3" footer="0.3"/>
  <pageSetup orientation="portrait" r:id="rId1"/>
  <headerFooter>
    <oddHeader>&amp;R9/24/14</oddHead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Layout" zoomScaleNormal="100" workbookViewId="0">
      <selection activeCell="D22" sqref="D22"/>
    </sheetView>
  </sheetViews>
  <sheetFormatPr defaultRowHeight="15" x14ac:dyDescent="0.25"/>
  <cols>
    <col min="1" max="1" width="10.5703125" bestFit="1" customWidth="1"/>
    <col min="2" max="2" width="2.28515625" customWidth="1"/>
    <col min="5" max="5" width="9.5703125" bestFit="1" customWidth="1"/>
  </cols>
  <sheetData>
    <row r="1" spans="1:9" x14ac:dyDescent="0.25">
      <c r="A1" t="s">
        <v>2</v>
      </c>
    </row>
    <row r="3" spans="1:9" ht="18.75" x14ac:dyDescent="0.3">
      <c r="A3" s="26">
        <v>2014</v>
      </c>
    </row>
    <row r="4" spans="1:9" x14ac:dyDescent="0.25">
      <c r="A4" s="4">
        <v>2759.83</v>
      </c>
      <c r="C4" t="s">
        <v>18</v>
      </c>
    </row>
    <row r="5" spans="1:9" x14ac:dyDescent="0.25">
      <c r="A5" s="4">
        <v>300</v>
      </c>
      <c r="C5" t="s">
        <v>23</v>
      </c>
      <c r="I5" s="24"/>
    </row>
    <row r="6" spans="1:9" x14ac:dyDescent="0.25">
      <c r="A6" s="4">
        <v>500</v>
      </c>
      <c r="C6" t="s">
        <v>24</v>
      </c>
      <c r="I6" s="24"/>
    </row>
    <row r="7" spans="1:9" x14ac:dyDescent="0.25">
      <c r="A7" s="4">
        <v>2000</v>
      </c>
      <c r="C7" t="s">
        <v>29</v>
      </c>
      <c r="I7" s="24"/>
    </row>
    <row r="8" spans="1:9" x14ac:dyDescent="0.25">
      <c r="A8" s="4">
        <v>275</v>
      </c>
      <c r="C8" t="s">
        <v>30</v>
      </c>
      <c r="I8" s="24"/>
    </row>
    <row r="9" spans="1:9" x14ac:dyDescent="0.25">
      <c r="A9" s="4">
        <v>1500</v>
      </c>
      <c r="C9" t="s">
        <v>31</v>
      </c>
      <c r="I9" s="24"/>
    </row>
    <row r="10" spans="1:9" ht="15.75" thickBot="1" x14ac:dyDescent="0.3">
      <c r="A10" s="7">
        <f>SUM(A4:A9)</f>
        <v>7334.83</v>
      </c>
    </row>
    <row r="11" spans="1:9" ht="15.75" thickTop="1" x14ac:dyDescent="0.25">
      <c r="A11" s="4"/>
    </row>
    <row r="12" spans="1:9" ht="15.75" thickBot="1" x14ac:dyDescent="0.3">
      <c r="A12" s="8">
        <v>7400</v>
      </c>
      <c r="C12" t="s">
        <v>19</v>
      </c>
    </row>
    <row r="13" spans="1:9" ht="15.75" thickTop="1" x14ac:dyDescent="0.25"/>
    <row r="15" spans="1:9" ht="18.75" x14ac:dyDescent="0.3">
      <c r="A15" s="26">
        <v>2015</v>
      </c>
    </row>
    <row r="16" spans="1:9" x14ac:dyDescent="0.25">
      <c r="A16" s="5">
        <v>8500</v>
      </c>
      <c r="C16" t="s">
        <v>26</v>
      </c>
    </row>
    <row r="17" spans="1:3" x14ac:dyDescent="0.25">
      <c r="A17" s="5">
        <v>1500</v>
      </c>
      <c r="C17" t="s">
        <v>27</v>
      </c>
    </row>
    <row r="18" spans="1:3" x14ac:dyDescent="0.25">
      <c r="A18" s="4">
        <v>300</v>
      </c>
      <c r="C18" t="s">
        <v>23</v>
      </c>
    </row>
    <row r="19" spans="1:3" x14ac:dyDescent="0.25">
      <c r="A19" s="4">
        <v>500</v>
      </c>
      <c r="C19" t="s">
        <v>24</v>
      </c>
    </row>
    <row r="20" spans="1:3" x14ac:dyDescent="0.25">
      <c r="A20" s="4">
        <v>500</v>
      </c>
      <c r="C20" t="s">
        <v>28</v>
      </c>
    </row>
    <row r="21" spans="1:3" ht="15.75" thickBot="1" x14ac:dyDescent="0.3">
      <c r="A21" s="7">
        <f>SUM(A16:A20)</f>
        <v>11300</v>
      </c>
    </row>
    <row r="22" spans="1:3" ht="15.75" thickTop="1" x14ac:dyDescent="0.25"/>
    <row r="23" spans="1:3" ht="15.75" thickBot="1" x14ac:dyDescent="0.3">
      <c r="A23" s="8">
        <v>11300</v>
      </c>
      <c r="C23" t="s">
        <v>20</v>
      </c>
    </row>
    <row r="24" spans="1:3" ht="15.75" thickTop="1" x14ac:dyDescent="0.25"/>
    <row r="26" spans="1:3" x14ac:dyDescent="0.25">
      <c r="A26" t="s">
        <v>16</v>
      </c>
    </row>
    <row r="27" spans="1:3" x14ac:dyDescent="0.25">
      <c r="A27" t="s">
        <v>25</v>
      </c>
    </row>
  </sheetData>
  <pageMargins left="0.7" right="0.7" top="0.75" bottom="0.75" header="0.3" footer="0.3"/>
  <pageSetup orientation="portrait" r:id="rId1"/>
  <headerFooter>
    <oddHeader>&amp;R9/19/14</oddHead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view="pageLayout" zoomScaleNormal="100" workbookViewId="0">
      <selection activeCell="A5" sqref="A5:C5"/>
    </sheetView>
  </sheetViews>
  <sheetFormatPr defaultRowHeight="15" x14ac:dyDescent="0.25"/>
  <cols>
    <col min="1" max="1" width="11.28515625" bestFit="1" customWidth="1"/>
    <col min="2" max="2" width="2.5703125" customWidth="1"/>
  </cols>
  <sheetData>
    <row r="1" spans="1:3" x14ac:dyDescent="0.25">
      <c r="A1" t="s">
        <v>3</v>
      </c>
    </row>
    <row r="3" spans="1:3" ht="18.75" x14ac:dyDescent="0.3">
      <c r="A3" s="26">
        <v>2014</v>
      </c>
    </row>
    <row r="4" spans="1:3" x14ac:dyDescent="0.25">
      <c r="A4" s="28">
        <v>1240.01</v>
      </c>
      <c r="C4" t="s">
        <v>18</v>
      </c>
    </row>
    <row r="5" spans="1:3" x14ac:dyDescent="0.25">
      <c r="A5" s="29">
        <v>500</v>
      </c>
      <c r="C5" t="s">
        <v>24</v>
      </c>
    </row>
    <row r="6" spans="1:3" ht="15.75" thickBot="1" x14ac:dyDescent="0.3">
      <c r="A6" s="8">
        <f>SUM(A4:A5)</f>
        <v>1740.01</v>
      </c>
    </row>
    <row r="7" spans="1:3" ht="15.75" thickTop="1" x14ac:dyDescent="0.25">
      <c r="A7" s="4"/>
    </row>
    <row r="8" spans="1:3" ht="15.75" thickBot="1" x14ac:dyDescent="0.3">
      <c r="A8" s="8">
        <v>1750</v>
      </c>
      <c r="C8" t="s">
        <v>19</v>
      </c>
    </row>
    <row r="9" spans="1:3" ht="15.75" thickTop="1" x14ac:dyDescent="0.25"/>
    <row r="11" spans="1:3" ht="18.75" x14ac:dyDescent="0.3">
      <c r="A11" s="26">
        <v>2015</v>
      </c>
    </row>
    <row r="12" spans="1:3" x14ac:dyDescent="0.25">
      <c r="A12" s="2">
        <f>275*3</f>
        <v>825</v>
      </c>
      <c r="C12" t="s">
        <v>32</v>
      </c>
    </row>
    <row r="13" spans="1:3" x14ac:dyDescent="0.25">
      <c r="A13" s="2">
        <f>1500*5</f>
        <v>7500</v>
      </c>
      <c r="C13" t="s">
        <v>33</v>
      </c>
    </row>
    <row r="14" spans="1:3" x14ac:dyDescent="0.25">
      <c r="A14" s="2">
        <v>500</v>
      </c>
      <c r="C14" t="s">
        <v>24</v>
      </c>
    </row>
    <row r="15" spans="1:3" ht="15.75" thickBot="1" x14ac:dyDescent="0.3">
      <c r="A15" s="7">
        <f>SUM(A12:A14)</f>
        <v>8825</v>
      </c>
    </row>
    <row r="16" spans="1:3" ht="15.75" thickTop="1" x14ac:dyDescent="0.25"/>
    <row r="17" spans="1:3" ht="15.75" thickBot="1" x14ac:dyDescent="0.3">
      <c r="A17" s="8">
        <v>8850</v>
      </c>
      <c r="C17" t="s">
        <v>20</v>
      </c>
    </row>
    <row r="18" spans="1:3" ht="15.75" thickTop="1" x14ac:dyDescent="0.25"/>
    <row r="19" spans="1:3" x14ac:dyDescent="0.25">
      <c r="A19" s="14"/>
    </row>
    <row r="20" spans="1:3" x14ac:dyDescent="0.25">
      <c r="A20" t="s">
        <v>34</v>
      </c>
    </row>
  </sheetData>
  <pageMargins left="0.7" right="0.7" top="0.75" bottom="0.75" header="0.3" footer="0.3"/>
  <pageSetup orientation="portrait" r:id="rId1"/>
  <headerFooter>
    <oddHeader>&amp;R9/19/14</oddHeader>
    <oddFooter>&amp;L&amp;Z&amp;F&amp;A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view="pageLayout" zoomScaleNormal="100" workbookViewId="0">
      <selection activeCell="G6" sqref="G6"/>
    </sheetView>
  </sheetViews>
  <sheetFormatPr defaultRowHeight="15" x14ac:dyDescent="0.25"/>
  <cols>
    <col min="1" max="1" width="11" customWidth="1"/>
    <col min="2" max="2" width="2.7109375" customWidth="1"/>
  </cols>
  <sheetData>
    <row r="1" spans="1:3" x14ac:dyDescent="0.25">
      <c r="A1" t="s">
        <v>4</v>
      </c>
    </row>
    <row r="3" spans="1:3" ht="18.75" x14ac:dyDescent="0.3">
      <c r="A3" s="26">
        <v>2014</v>
      </c>
    </row>
    <row r="4" spans="1:3" x14ac:dyDescent="0.25">
      <c r="A4" s="4">
        <v>1179.29</v>
      </c>
      <c r="C4" t="s">
        <v>18</v>
      </c>
    </row>
    <row r="5" spans="1:3" x14ac:dyDescent="0.25">
      <c r="A5" s="2">
        <v>1000</v>
      </c>
      <c r="C5" t="s">
        <v>35</v>
      </c>
    </row>
    <row r="6" spans="1:3" x14ac:dyDescent="0.25">
      <c r="A6" s="29">
        <v>500</v>
      </c>
      <c r="C6" t="s">
        <v>24</v>
      </c>
    </row>
    <row r="7" spans="1:3" ht="15.75" thickBot="1" x14ac:dyDescent="0.3">
      <c r="A7" s="7">
        <f>SUM(A4:A6)</f>
        <v>2679.29</v>
      </c>
    </row>
    <row r="8" spans="1:3" ht="15.75" thickTop="1" x14ac:dyDescent="0.25">
      <c r="A8" s="4"/>
    </row>
    <row r="9" spans="1:3" ht="15.75" thickBot="1" x14ac:dyDescent="0.3">
      <c r="A9" s="8">
        <v>2700</v>
      </c>
      <c r="C9" t="s">
        <v>19</v>
      </c>
    </row>
    <row r="10" spans="1:3" ht="15.75" thickTop="1" x14ac:dyDescent="0.25">
      <c r="A10" s="4"/>
    </row>
    <row r="11" spans="1:3" x14ac:dyDescent="0.25">
      <c r="A11" s="4"/>
    </row>
    <row r="12" spans="1:3" ht="18.75" x14ac:dyDescent="0.3">
      <c r="A12" s="26">
        <v>2015</v>
      </c>
    </row>
    <row r="13" spans="1:3" x14ac:dyDescent="0.25">
      <c r="A13" s="4">
        <f>275*3</f>
        <v>825</v>
      </c>
      <c r="C13" t="s">
        <v>36</v>
      </c>
    </row>
    <row r="14" spans="1:3" x14ac:dyDescent="0.25">
      <c r="A14" s="4">
        <f>1500*2</f>
        <v>3000</v>
      </c>
      <c r="C14" t="s">
        <v>37</v>
      </c>
    </row>
    <row r="15" spans="1:3" x14ac:dyDescent="0.25">
      <c r="A15" s="29">
        <v>500</v>
      </c>
      <c r="C15" t="s">
        <v>24</v>
      </c>
    </row>
    <row r="16" spans="1:3" ht="15.75" thickBot="1" x14ac:dyDescent="0.3">
      <c r="A16" s="7">
        <f>SUM(A13:A15)</f>
        <v>4325</v>
      </c>
    </row>
    <row r="17" spans="1:3" ht="15.75" thickTop="1" x14ac:dyDescent="0.25"/>
    <row r="18" spans="1:3" ht="15.75" thickBot="1" x14ac:dyDescent="0.3">
      <c r="A18" s="8">
        <v>4350</v>
      </c>
      <c r="C18" t="s">
        <v>20</v>
      </c>
    </row>
    <row r="19" spans="1:3" ht="15.75" thickTop="1" x14ac:dyDescent="0.25"/>
  </sheetData>
  <pageMargins left="0.7" right="0.7" top="0.75" bottom="0.75" header="0.3" footer="0.3"/>
  <pageSetup orientation="portrait" r:id="rId1"/>
  <headerFooter>
    <oddHeader>&amp;R9/24/14</oddHeader>
    <oddFooter>&amp;L&amp;Z&amp;F&amp;A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view="pageLayout" zoomScaleNormal="100" workbookViewId="0">
      <selection activeCell="A3" sqref="A3"/>
    </sheetView>
  </sheetViews>
  <sheetFormatPr defaultRowHeight="15" x14ac:dyDescent="0.25"/>
  <cols>
    <col min="1" max="1" width="11" customWidth="1"/>
    <col min="2" max="2" width="2.7109375" customWidth="1"/>
  </cols>
  <sheetData>
    <row r="1" spans="1:3" x14ac:dyDescent="0.25">
      <c r="A1" t="s">
        <v>17</v>
      </c>
    </row>
    <row r="3" spans="1:3" ht="18.75" x14ac:dyDescent="0.3">
      <c r="A3" s="26">
        <v>2014</v>
      </c>
    </row>
    <row r="4" spans="1:3" x14ac:dyDescent="0.25">
      <c r="A4" s="4">
        <v>0</v>
      </c>
      <c r="C4" t="s">
        <v>18</v>
      </c>
    </row>
    <row r="5" spans="1:3" x14ac:dyDescent="0.25">
      <c r="A5" s="4"/>
    </row>
    <row r="6" spans="1:3" ht="15.75" thickBot="1" x14ac:dyDescent="0.3">
      <c r="A6" s="7">
        <f>SUM(A4:A5)</f>
        <v>0</v>
      </c>
    </row>
    <row r="7" spans="1:3" ht="15.75" thickTop="1" x14ac:dyDescent="0.25">
      <c r="A7" s="4"/>
    </row>
    <row r="8" spans="1:3" ht="15.75" thickBot="1" x14ac:dyDescent="0.3">
      <c r="A8" s="8">
        <v>0</v>
      </c>
      <c r="C8" t="s">
        <v>19</v>
      </c>
    </row>
    <row r="9" spans="1:3" ht="15.75" thickTop="1" x14ac:dyDescent="0.25">
      <c r="A9" s="4"/>
    </row>
    <row r="10" spans="1:3" x14ac:dyDescent="0.25">
      <c r="A10" s="4"/>
    </row>
    <row r="11" spans="1:3" ht="18.75" x14ac:dyDescent="0.3">
      <c r="A11" s="26">
        <v>2015</v>
      </c>
    </row>
    <row r="12" spans="1:3" x14ac:dyDescent="0.25">
      <c r="A12" s="2">
        <v>0</v>
      </c>
    </row>
    <row r="13" spans="1:3" x14ac:dyDescent="0.25">
      <c r="A13" s="2"/>
    </row>
    <row r="14" spans="1:3" ht="15.75" thickBot="1" x14ac:dyDescent="0.3">
      <c r="A14" s="7">
        <f>SUM(A12:A13)</f>
        <v>0</v>
      </c>
    </row>
    <row r="15" spans="1:3" ht="15.75" thickTop="1" x14ac:dyDescent="0.25"/>
    <row r="16" spans="1:3" ht="15.75" thickBot="1" x14ac:dyDescent="0.3">
      <c r="A16" s="27"/>
      <c r="C16" t="s">
        <v>20</v>
      </c>
    </row>
    <row r="17" ht="15.75" thickTop="1" x14ac:dyDescent="0.25"/>
  </sheetData>
  <pageMargins left="0.7" right="0.7" top="0.75" bottom="0.75" header="0.3" footer="0.3"/>
  <pageSetup orientation="portrait" r:id="rId1"/>
  <headerFooter>
    <oddHeader>&amp;R9/19/14</oddHeader>
    <oddFooter>&amp;L&amp;Z&amp;F&amp;A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view="pageLayout" zoomScaleNormal="100" workbookViewId="0">
      <selection activeCell="G31" sqref="G31"/>
    </sheetView>
  </sheetViews>
  <sheetFormatPr defaultRowHeight="15" x14ac:dyDescent="0.25"/>
  <cols>
    <col min="1" max="1" width="10.5703125" bestFit="1" customWidth="1"/>
    <col min="2" max="2" width="2.5703125" customWidth="1"/>
  </cols>
  <sheetData>
    <row r="1" spans="1:3" x14ac:dyDescent="0.25">
      <c r="A1" t="s">
        <v>5</v>
      </c>
    </row>
    <row r="3" spans="1:3" ht="18.75" x14ac:dyDescent="0.3">
      <c r="A3" s="26">
        <v>2014</v>
      </c>
    </row>
    <row r="4" spans="1:3" x14ac:dyDescent="0.25">
      <c r="A4" s="2">
        <v>3806</v>
      </c>
      <c r="C4" t="s">
        <v>18</v>
      </c>
    </row>
    <row r="5" spans="1:3" x14ac:dyDescent="0.25">
      <c r="A5" s="2">
        <f>771.39*2</f>
        <v>1542.78</v>
      </c>
      <c r="C5" t="s">
        <v>124</v>
      </c>
    </row>
    <row r="6" spans="1:3" ht="15.75" thickBot="1" x14ac:dyDescent="0.3">
      <c r="A6" s="7">
        <f>SUM(A4:A5)</f>
        <v>5348.78</v>
      </c>
    </row>
    <row r="7" spans="1:3" ht="15.75" thickTop="1" x14ac:dyDescent="0.25"/>
    <row r="8" spans="1:3" ht="15.75" thickBot="1" x14ac:dyDescent="0.3">
      <c r="A8" s="8">
        <v>5340</v>
      </c>
      <c r="C8" t="s">
        <v>38</v>
      </c>
    </row>
    <row r="9" spans="1:3" ht="15.75" thickTop="1" x14ac:dyDescent="0.25"/>
    <row r="11" spans="1:3" ht="18.75" x14ac:dyDescent="0.3">
      <c r="A11" s="26">
        <v>2015</v>
      </c>
    </row>
    <row r="12" spans="1:3" x14ac:dyDescent="0.25">
      <c r="A12" s="2">
        <f>771.39*12</f>
        <v>9256.68</v>
      </c>
      <c r="C12" t="s">
        <v>125</v>
      </c>
    </row>
    <row r="13" spans="1:3" x14ac:dyDescent="0.25">
      <c r="A13" s="2">
        <v>1700</v>
      </c>
      <c r="C13" t="s">
        <v>95</v>
      </c>
    </row>
    <row r="14" spans="1:3" x14ac:dyDescent="0.25">
      <c r="A14" s="2">
        <v>200</v>
      </c>
      <c r="C14" t="s">
        <v>86</v>
      </c>
    </row>
    <row r="15" spans="1:3" x14ac:dyDescent="0.25">
      <c r="A15" s="2">
        <v>850</v>
      </c>
      <c r="C15" t="s">
        <v>39</v>
      </c>
    </row>
    <row r="16" spans="1:3" ht="15.75" thickBot="1" x14ac:dyDescent="0.3">
      <c r="A16" s="7">
        <f>SUM(A12:A15)</f>
        <v>12006.68</v>
      </c>
    </row>
    <row r="17" spans="1:3" ht="15.75" thickTop="1" x14ac:dyDescent="0.25">
      <c r="A17" s="2"/>
    </row>
    <row r="18" spans="1:3" ht="15.75" thickBot="1" x14ac:dyDescent="0.3">
      <c r="A18" s="8">
        <v>12000</v>
      </c>
      <c r="C18" t="s">
        <v>20</v>
      </c>
    </row>
    <row r="19" spans="1:3" ht="15.75" thickTop="1" x14ac:dyDescent="0.25"/>
    <row r="26" spans="1:3" x14ac:dyDescent="0.25">
      <c r="A26" s="34">
        <v>2024</v>
      </c>
    </row>
    <row r="27" spans="1:3" x14ac:dyDescent="0.25">
      <c r="A27" t="s">
        <v>130</v>
      </c>
    </row>
  </sheetData>
  <pageMargins left="0.7" right="0.7" top="0.75" bottom="0.75" header="0.3" footer="0.3"/>
  <pageSetup orientation="portrait" r:id="rId1"/>
  <headerFooter>
    <oddHeader>&amp;RRevised 10/2/14</oddHeader>
    <oddFooter>&amp;L&amp;Z&amp;F&amp;A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Layout" zoomScaleNormal="100" workbookViewId="0">
      <selection activeCell="E22" sqref="E22"/>
    </sheetView>
  </sheetViews>
  <sheetFormatPr defaultRowHeight="15" x14ac:dyDescent="0.25"/>
  <cols>
    <col min="1" max="1" width="10.28515625" bestFit="1" customWidth="1"/>
    <col min="2" max="2" width="1.28515625" customWidth="1"/>
    <col min="5" max="5" width="9.28515625" bestFit="1" customWidth="1"/>
    <col min="6" max="6" width="10.42578125" customWidth="1"/>
    <col min="7" max="7" width="3.7109375" customWidth="1"/>
    <col min="8" max="8" width="9.28515625" bestFit="1" customWidth="1"/>
    <col min="10" max="10" width="4.42578125" customWidth="1"/>
    <col min="11" max="11" width="9.5703125" bestFit="1" customWidth="1"/>
    <col min="12" max="12" width="10.140625" customWidth="1"/>
    <col min="13" max="13" width="3.7109375" customWidth="1"/>
    <col min="14" max="14" width="9.28515625" bestFit="1" customWidth="1"/>
  </cols>
  <sheetData>
    <row r="1" spans="1:15" x14ac:dyDescent="0.25">
      <c r="A1" t="s">
        <v>0</v>
      </c>
    </row>
    <row r="3" spans="1:15" ht="18.75" x14ac:dyDescent="0.3">
      <c r="A3" s="26">
        <v>2014</v>
      </c>
    </row>
    <row r="4" spans="1:15" x14ac:dyDescent="0.25">
      <c r="A4" s="16">
        <v>5299.55</v>
      </c>
      <c r="B4" s="16"/>
      <c r="C4" t="s">
        <v>18</v>
      </c>
      <c r="H4" s="10"/>
      <c r="I4" s="10"/>
      <c r="K4" s="10"/>
      <c r="L4" s="1"/>
      <c r="M4" s="1"/>
      <c r="N4" s="10"/>
    </row>
    <row r="5" spans="1:15" x14ac:dyDescent="0.25">
      <c r="A5" s="16">
        <f>405*4</f>
        <v>1620</v>
      </c>
      <c r="B5" s="16"/>
      <c r="C5" t="s">
        <v>40</v>
      </c>
      <c r="D5" s="2"/>
      <c r="F5" s="2"/>
      <c r="G5" s="2"/>
      <c r="H5" s="9"/>
      <c r="I5" s="9"/>
      <c r="J5" s="2"/>
      <c r="K5" s="9"/>
      <c r="L5" s="4"/>
      <c r="M5" s="4"/>
      <c r="N5" s="9"/>
      <c r="O5" s="2"/>
    </row>
    <row r="6" spans="1:15" x14ac:dyDescent="0.25">
      <c r="A6" s="16">
        <v>179.85</v>
      </c>
      <c r="B6" s="16"/>
      <c r="C6" t="s">
        <v>12</v>
      </c>
      <c r="D6" s="2"/>
      <c r="F6" s="2"/>
      <c r="G6" s="2"/>
      <c r="H6" s="9"/>
      <c r="I6" s="9"/>
      <c r="J6" s="2"/>
      <c r="K6" s="9"/>
      <c r="L6" s="4"/>
      <c r="M6" s="4"/>
      <c r="N6" s="9"/>
      <c r="O6" s="2"/>
    </row>
    <row r="7" spans="1:15" x14ac:dyDescent="0.25">
      <c r="A7" s="2">
        <v>100</v>
      </c>
      <c r="B7" s="2"/>
      <c r="C7" t="s">
        <v>13</v>
      </c>
      <c r="D7" s="2"/>
      <c r="F7" s="2"/>
      <c r="G7" s="2"/>
      <c r="H7" s="9"/>
      <c r="I7" s="9"/>
      <c r="J7" s="2"/>
      <c r="K7" s="9"/>
      <c r="L7" s="4"/>
      <c r="M7" s="4"/>
      <c r="N7" s="4"/>
      <c r="O7" s="2"/>
    </row>
    <row r="8" spans="1:15" x14ac:dyDescent="0.25">
      <c r="A8" s="16">
        <f>100*4</f>
        <v>400</v>
      </c>
      <c r="B8" s="16"/>
      <c r="C8" t="s">
        <v>87</v>
      </c>
      <c r="D8" s="2"/>
      <c r="F8" s="2"/>
      <c r="G8" s="2"/>
      <c r="H8" s="9"/>
      <c r="I8" s="9"/>
      <c r="J8" s="2"/>
      <c r="K8" s="9"/>
      <c r="L8" s="4"/>
      <c r="M8" s="4"/>
      <c r="N8" s="4"/>
      <c r="O8" s="2"/>
    </row>
    <row r="9" spans="1:15" ht="15.75" thickBot="1" x14ac:dyDescent="0.3">
      <c r="A9" s="7">
        <f>SUM(A4:A8)</f>
        <v>7599.4000000000005</v>
      </c>
      <c r="B9" s="4"/>
      <c r="D9" s="2"/>
      <c r="F9" s="2"/>
      <c r="G9" s="2"/>
      <c r="H9" s="9"/>
      <c r="I9" s="9"/>
      <c r="J9" s="2"/>
      <c r="K9" s="9"/>
      <c r="L9" s="4"/>
      <c r="M9" s="4"/>
      <c r="N9" s="4"/>
      <c r="O9" s="2"/>
    </row>
    <row r="10" spans="1:15" ht="15.75" thickTop="1" x14ac:dyDescent="0.25">
      <c r="D10" s="2"/>
      <c r="F10" s="2"/>
      <c r="G10" s="2"/>
      <c r="H10" s="9"/>
      <c r="I10" s="9"/>
      <c r="J10" s="2"/>
      <c r="K10" s="9"/>
      <c r="L10" s="4"/>
      <c r="M10" s="4"/>
      <c r="N10" s="4"/>
      <c r="O10" s="2"/>
    </row>
    <row r="11" spans="1:15" ht="15.75" thickBot="1" x14ac:dyDescent="0.3">
      <c r="A11" s="8">
        <v>7600</v>
      </c>
      <c r="B11" s="4"/>
      <c r="C11" t="s">
        <v>19</v>
      </c>
      <c r="D11" s="2"/>
      <c r="F11" s="2"/>
      <c r="G11" s="2"/>
      <c r="H11" s="9"/>
      <c r="I11" s="9"/>
      <c r="J11" s="2"/>
      <c r="K11" s="9"/>
      <c r="L11" s="4"/>
      <c r="M11" s="4"/>
      <c r="N11" s="4"/>
      <c r="O11" s="2"/>
    </row>
    <row r="12" spans="1:15" ht="15.75" thickTop="1" x14ac:dyDescent="0.25">
      <c r="A12" s="4"/>
      <c r="B12" s="4"/>
      <c r="C12" s="2"/>
      <c r="D12" s="2"/>
      <c r="F12" s="2"/>
      <c r="G12" s="2"/>
      <c r="H12" s="2"/>
      <c r="I12" s="2"/>
      <c r="J12" s="2"/>
      <c r="K12" s="9"/>
      <c r="L12" s="4"/>
      <c r="M12" s="4"/>
      <c r="N12" s="4"/>
      <c r="O12" s="2"/>
    </row>
    <row r="13" spans="1:15" x14ac:dyDescent="0.25">
      <c r="A13" s="13"/>
      <c r="B13" s="13"/>
      <c r="C13" s="1"/>
      <c r="K13" s="17"/>
      <c r="L13" s="4"/>
      <c r="M13" s="1"/>
      <c r="N13" s="1"/>
    </row>
    <row r="14" spans="1:15" ht="18.75" x14ac:dyDescent="0.3">
      <c r="A14" s="26">
        <v>2015</v>
      </c>
      <c r="B14" s="13"/>
      <c r="C14" s="1"/>
      <c r="L14" s="13"/>
      <c r="M14" s="1"/>
      <c r="N14" s="1"/>
    </row>
    <row r="15" spans="1:15" x14ac:dyDescent="0.25">
      <c r="A15" s="4">
        <f>179.85*4</f>
        <v>719.4</v>
      </c>
      <c r="B15" s="13"/>
      <c r="C15" t="s">
        <v>42</v>
      </c>
      <c r="L15" s="1"/>
      <c r="M15" s="1"/>
      <c r="N15" s="1"/>
    </row>
    <row r="16" spans="1:15" x14ac:dyDescent="0.25">
      <c r="A16" s="4">
        <v>1000</v>
      </c>
      <c r="B16" s="4"/>
      <c r="C16" t="s">
        <v>43</v>
      </c>
    </row>
    <row r="17" spans="1:3" x14ac:dyDescent="0.25">
      <c r="A17" s="2">
        <f>A5+450*8</f>
        <v>5220</v>
      </c>
      <c r="C17" s="19" t="s">
        <v>44</v>
      </c>
    </row>
    <row r="18" spans="1:3" x14ac:dyDescent="0.25">
      <c r="A18" s="2">
        <f>100*12</f>
        <v>1200</v>
      </c>
      <c r="C18" s="19" t="s">
        <v>41</v>
      </c>
    </row>
    <row r="19" spans="1:3" ht="15.75" thickBot="1" x14ac:dyDescent="0.3">
      <c r="A19" s="7">
        <f>SUM(A15:A18)</f>
        <v>8139.4</v>
      </c>
    </row>
    <row r="20" spans="1:3" ht="15.75" thickTop="1" x14ac:dyDescent="0.25"/>
    <row r="21" spans="1:3" ht="15.75" thickBot="1" x14ac:dyDescent="0.3">
      <c r="A21" s="8">
        <v>8200</v>
      </c>
      <c r="C21" t="s">
        <v>20</v>
      </c>
    </row>
    <row r="22" spans="1:3" ht="15.75" thickTop="1" x14ac:dyDescent="0.25"/>
    <row r="27" spans="1:3" x14ac:dyDescent="0.25">
      <c r="A27" s="34">
        <v>2016</v>
      </c>
    </row>
    <row r="28" spans="1:3" x14ac:dyDescent="0.25">
      <c r="A28" s="16">
        <v>980</v>
      </c>
      <c r="B28" s="16"/>
      <c r="C28" t="s">
        <v>88</v>
      </c>
    </row>
    <row r="29" spans="1:3" x14ac:dyDescent="0.25">
      <c r="A29" s="2">
        <v>590</v>
      </c>
      <c r="B29" s="5"/>
      <c r="C29" s="19" t="s">
        <v>89</v>
      </c>
    </row>
  </sheetData>
  <pageMargins left="0.7" right="0.7" top="0.75" bottom="0.75" header="0.3" footer="0.3"/>
  <pageSetup orientation="portrait" r:id="rId1"/>
  <headerFooter>
    <oddHeader>&amp;R9/24/14</oddHeader>
    <oddFooter>&amp;L&amp;Z&amp;F&amp;A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view="pageLayout" zoomScaleNormal="100" workbookViewId="0">
      <selection activeCell="G19" sqref="G19"/>
    </sheetView>
  </sheetViews>
  <sheetFormatPr defaultRowHeight="15" x14ac:dyDescent="0.25"/>
  <cols>
    <col min="1" max="1" width="11.42578125" customWidth="1"/>
    <col min="2" max="2" width="2" customWidth="1"/>
    <col min="4" max="4" width="9.28515625" bestFit="1" customWidth="1"/>
    <col min="6" max="6" width="6.42578125" customWidth="1"/>
    <col min="7" max="7" width="9.28515625" bestFit="1" customWidth="1"/>
    <col min="9" max="9" width="6.42578125" customWidth="1"/>
    <col min="10" max="10" width="9.5703125" bestFit="1" customWidth="1"/>
    <col min="11" max="11" width="3.140625" customWidth="1"/>
    <col min="12" max="12" width="11.85546875" customWidth="1"/>
    <col min="13" max="13" width="2.42578125" customWidth="1"/>
    <col min="14" max="14" width="9.28515625" bestFit="1" customWidth="1"/>
    <col min="15" max="15" width="9.7109375" bestFit="1" customWidth="1"/>
  </cols>
  <sheetData>
    <row r="1" spans="1:16" x14ac:dyDescent="0.25">
      <c r="A1" t="s">
        <v>46</v>
      </c>
      <c r="O1" s="12"/>
    </row>
    <row r="3" spans="1:16" ht="18.75" x14ac:dyDescent="0.3">
      <c r="A3" s="26">
        <v>2014</v>
      </c>
      <c r="B3" s="26"/>
    </row>
    <row r="4" spans="1:16" x14ac:dyDescent="0.25">
      <c r="A4" s="15">
        <v>16051.2</v>
      </c>
      <c r="B4" s="15"/>
      <c r="C4" t="s">
        <v>18</v>
      </c>
      <c r="D4" s="10"/>
      <c r="E4" s="10"/>
      <c r="F4" s="10"/>
      <c r="G4" s="10"/>
      <c r="H4" s="10"/>
    </row>
    <row r="5" spans="1:16" x14ac:dyDescent="0.25">
      <c r="A5" s="3">
        <f>501.6*20</f>
        <v>10032</v>
      </c>
      <c r="B5" s="2"/>
      <c r="C5" s="30" t="s">
        <v>47</v>
      </c>
      <c r="D5" s="9"/>
      <c r="E5" s="9"/>
      <c r="F5" s="9"/>
      <c r="G5" s="9"/>
      <c r="H5" s="9"/>
      <c r="I5" s="2"/>
      <c r="K5" s="2"/>
      <c r="O5" s="2"/>
      <c r="P5" s="2"/>
    </row>
    <row r="6" spans="1:16" ht="15.75" thickBot="1" x14ac:dyDescent="0.3">
      <c r="A6" s="6">
        <f>SUM(A4:A5)</f>
        <v>26083.200000000001</v>
      </c>
      <c r="B6" s="13"/>
      <c r="D6" s="2"/>
      <c r="E6" s="2"/>
      <c r="F6" s="2"/>
      <c r="G6" s="2"/>
      <c r="H6" s="2"/>
      <c r="I6" s="2"/>
      <c r="J6" s="2"/>
      <c r="K6" s="2"/>
      <c r="P6" s="2"/>
    </row>
    <row r="7" spans="1:16" ht="15.75" thickTop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P7" s="2"/>
    </row>
    <row r="8" spans="1:16" ht="15.75" thickBot="1" x14ac:dyDescent="0.3">
      <c r="A8" s="8">
        <v>26090</v>
      </c>
      <c r="B8" s="4"/>
      <c r="C8" t="s">
        <v>19</v>
      </c>
      <c r="D8" s="2"/>
      <c r="E8" s="2"/>
      <c r="F8" s="2"/>
      <c r="G8" s="2"/>
      <c r="H8" s="2"/>
      <c r="I8" s="2"/>
      <c r="J8" s="2"/>
      <c r="K8" s="2"/>
      <c r="O8" s="2"/>
      <c r="P8" s="2"/>
    </row>
    <row r="9" spans="1:16" ht="15.75" thickTop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O9" s="2"/>
      <c r="P9" s="2"/>
    </row>
    <row r="10" spans="1:16" x14ac:dyDescent="0.25">
      <c r="A10" s="2"/>
      <c r="B10" s="2"/>
      <c r="D10" s="2"/>
      <c r="E10" s="2"/>
      <c r="F10" s="2"/>
      <c r="G10" s="2"/>
      <c r="H10" s="2"/>
      <c r="I10" s="2"/>
      <c r="J10" s="2"/>
      <c r="K10" s="2"/>
      <c r="O10" s="2"/>
      <c r="P10" s="2"/>
    </row>
    <row r="11" spans="1:16" ht="18.75" x14ac:dyDescent="0.3">
      <c r="A11" s="26">
        <v>2015</v>
      </c>
      <c r="B11" s="2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 thickBot="1" x14ac:dyDescent="0.3">
      <c r="A12" s="8">
        <f>501.6*52</f>
        <v>26083.200000000001</v>
      </c>
      <c r="B12" s="2"/>
      <c r="C12" s="30" t="s">
        <v>48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.75" thickTop="1" x14ac:dyDescent="0.25">
      <c r="A13" s="13"/>
      <c r="B13" s="1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thickBot="1" x14ac:dyDescent="0.3">
      <c r="A14" s="8">
        <v>26090</v>
      </c>
      <c r="B14" s="4"/>
      <c r="C14" t="s">
        <v>20</v>
      </c>
    </row>
    <row r="15" spans="1:16" ht="15.75" thickTop="1" x14ac:dyDescent="0.25"/>
  </sheetData>
  <pageMargins left="0.7" right="0.7" top="0.75" bottom="0.75" header="0.3" footer="0.3"/>
  <pageSetup orientation="portrait" r:id="rId1"/>
  <headerFooter>
    <oddHeader>&amp;R9/22/14</oddHeader>
    <oddFooter>&amp;L&amp;Z&amp;F&amp;A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view="pageLayout" zoomScaleNormal="100" workbookViewId="0">
      <selection activeCell="G26" sqref="G26"/>
    </sheetView>
  </sheetViews>
  <sheetFormatPr defaultRowHeight="15" x14ac:dyDescent="0.25"/>
  <cols>
    <col min="1" max="1" width="11.42578125" customWidth="1"/>
    <col min="2" max="2" width="2" customWidth="1"/>
    <col min="4" max="4" width="9.28515625" bestFit="1" customWidth="1"/>
    <col min="6" max="6" width="6.42578125" customWidth="1"/>
    <col min="7" max="7" width="9.5703125" bestFit="1" customWidth="1"/>
    <col min="9" max="9" width="6.42578125" customWidth="1"/>
    <col min="10" max="10" width="9.5703125" bestFit="1" customWidth="1"/>
    <col min="11" max="11" width="3.140625" customWidth="1"/>
    <col min="12" max="12" width="11.85546875" customWidth="1"/>
    <col min="13" max="13" width="2.42578125" customWidth="1"/>
    <col min="14" max="14" width="9.28515625" bestFit="1" customWidth="1"/>
    <col min="15" max="15" width="9.7109375" bestFit="1" customWidth="1"/>
  </cols>
  <sheetData>
    <row r="1" spans="1:16" x14ac:dyDescent="0.25">
      <c r="A1" t="s">
        <v>49</v>
      </c>
      <c r="O1" s="12"/>
    </row>
    <row r="3" spans="1:16" ht="18.75" x14ac:dyDescent="0.3">
      <c r="A3" s="26">
        <v>2014</v>
      </c>
      <c r="B3" s="26"/>
    </row>
    <row r="4" spans="1:16" x14ac:dyDescent="0.25">
      <c r="A4" s="15">
        <v>2696.1</v>
      </c>
      <c r="B4" s="15"/>
      <c r="C4" t="s">
        <v>18</v>
      </c>
      <c r="D4" s="10"/>
      <c r="E4" s="10"/>
      <c r="F4" s="10"/>
      <c r="G4" s="10"/>
      <c r="H4" s="10"/>
    </row>
    <row r="5" spans="1:16" x14ac:dyDescent="0.25">
      <c r="A5" s="3">
        <f>4*300</f>
        <v>1200</v>
      </c>
      <c r="B5" s="2"/>
      <c r="C5" s="30" t="s">
        <v>50</v>
      </c>
      <c r="D5" s="9"/>
      <c r="E5" s="9"/>
      <c r="F5" s="9"/>
      <c r="G5" s="9"/>
      <c r="H5" s="9"/>
      <c r="I5" s="2"/>
      <c r="K5" s="2"/>
      <c r="O5" s="2"/>
      <c r="P5" s="2"/>
    </row>
    <row r="6" spans="1:16" ht="15.75" thickBot="1" x14ac:dyDescent="0.3">
      <c r="A6" s="6">
        <f>SUM(A4:A5)</f>
        <v>3896.1</v>
      </c>
      <c r="B6" s="13"/>
      <c r="D6" s="2"/>
      <c r="E6" s="2"/>
      <c r="F6" s="2"/>
      <c r="G6" s="2"/>
      <c r="H6" s="2"/>
      <c r="I6" s="2"/>
      <c r="J6" s="2"/>
      <c r="K6" s="2"/>
      <c r="P6" s="2"/>
    </row>
    <row r="7" spans="1:16" ht="15.75" thickTop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P7" s="2"/>
    </row>
    <row r="8" spans="1:16" ht="15.75" thickBot="1" x14ac:dyDescent="0.3">
      <c r="A8" s="8">
        <v>4000</v>
      </c>
      <c r="B8" s="4"/>
      <c r="C8" t="s">
        <v>19</v>
      </c>
      <c r="D8" s="2"/>
      <c r="E8" s="2"/>
      <c r="F8" s="2"/>
      <c r="G8" s="2"/>
      <c r="H8" s="2"/>
      <c r="I8" s="2"/>
      <c r="J8" s="2"/>
      <c r="K8" s="2"/>
      <c r="O8" s="2"/>
      <c r="P8" s="2"/>
    </row>
    <row r="9" spans="1:16" ht="15.75" thickTop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O9" s="2"/>
      <c r="P9" s="2"/>
    </row>
    <row r="10" spans="1:16" x14ac:dyDescent="0.25">
      <c r="A10" s="2"/>
      <c r="B10" s="2"/>
      <c r="D10" s="2"/>
      <c r="E10" s="2"/>
      <c r="F10" s="2"/>
      <c r="G10" s="2"/>
      <c r="H10" s="2"/>
      <c r="I10" s="2"/>
      <c r="J10" s="2"/>
      <c r="K10" s="2"/>
      <c r="O10" s="2"/>
      <c r="P10" s="2"/>
    </row>
    <row r="11" spans="1:16" ht="18.75" x14ac:dyDescent="0.3">
      <c r="A11" s="26">
        <v>2015</v>
      </c>
      <c r="B11" s="2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 thickBot="1" x14ac:dyDescent="0.3">
      <c r="A12" s="8">
        <v>5000</v>
      </c>
      <c r="B12" s="2"/>
      <c r="C12" t="s">
        <v>20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.75" thickTop="1" x14ac:dyDescent="0.25">
      <c r="A13" s="13"/>
      <c r="B13" s="1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</sheetData>
  <pageMargins left="0.7" right="0.7" top="0.75" bottom="0.75" header="0.3" footer="0.3"/>
  <pageSetup orientation="portrait" r:id="rId1"/>
  <headerFooter>
    <oddHeader>&amp;R9/22/14</oddHeader>
    <oddFooter>&amp;L&amp;Z&amp;F&amp;A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view="pageLayout" zoomScaleNormal="100" workbookViewId="0">
      <selection activeCell="B8" sqref="B8"/>
    </sheetView>
  </sheetViews>
  <sheetFormatPr defaultRowHeight="15" x14ac:dyDescent="0.25"/>
  <cols>
    <col min="1" max="1" width="11.42578125" customWidth="1"/>
    <col min="2" max="2" width="2" customWidth="1"/>
    <col min="4" max="4" width="9.5703125" bestFit="1" customWidth="1"/>
    <col min="6" max="6" width="6.42578125" customWidth="1"/>
    <col min="7" max="7" width="9.28515625" bestFit="1" customWidth="1"/>
    <col min="9" max="9" width="6.42578125" customWidth="1"/>
    <col min="10" max="10" width="9.5703125" bestFit="1" customWidth="1"/>
    <col min="11" max="11" width="3.140625" customWidth="1"/>
    <col min="12" max="12" width="11.85546875" customWidth="1"/>
    <col min="13" max="13" width="2.42578125" customWidth="1"/>
    <col min="14" max="14" width="9.28515625" bestFit="1" customWidth="1"/>
    <col min="15" max="15" width="9.7109375" bestFit="1" customWidth="1"/>
  </cols>
  <sheetData>
    <row r="1" spans="1:16" x14ac:dyDescent="0.25">
      <c r="A1" t="s">
        <v>51</v>
      </c>
      <c r="O1" s="12"/>
    </row>
    <row r="3" spans="1:16" ht="18.75" x14ac:dyDescent="0.3">
      <c r="A3" s="26">
        <v>2014</v>
      </c>
      <c r="B3" s="26"/>
    </row>
    <row r="4" spans="1:16" x14ac:dyDescent="0.25">
      <c r="A4" s="2">
        <v>1315.76</v>
      </c>
      <c r="B4" s="15"/>
      <c r="C4" t="s">
        <v>18</v>
      </c>
      <c r="D4" s="10"/>
      <c r="E4" s="10"/>
      <c r="F4" s="10"/>
      <c r="G4" s="10"/>
      <c r="H4" s="10"/>
    </row>
    <row r="5" spans="1:16" x14ac:dyDescent="0.25">
      <c r="A5" s="3">
        <f>4*150</f>
        <v>600</v>
      </c>
      <c r="B5" s="2"/>
      <c r="C5" s="30" t="s">
        <v>90</v>
      </c>
      <c r="D5" s="9"/>
      <c r="E5" s="9"/>
      <c r="F5" s="9"/>
      <c r="G5" s="9"/>
      <c r="H5" s="9"/>
      <c r="I5" s="2"/>
      <c r="K5" s="2"/>
      <c r="O5" s="2"/>
      <c r="P5" s="2"/>
    </row>
    <row r="6" spans="1:16" ht="15.75" thickBot="1" x14ac:dyDescent="0.3">
      <c r="A6" s="6">
        <f>SUM(A4:A5)</f>
        <v>1915.76</v>
      </c>
      <c r="B6" s="13"/>
      <c r="E6" s="2"/>
      <c r="F6" s="2"/>
      <c r="G6" s="2"/>
      <c r="H6" s="2"/>
      <c r="I6" s="2"/>
      <c r="J6" s="2"/>
      <c r="K6" s="2"/>
      <c r="P6" s="2"/>
    </row>
    <row r="7" spans="1:16" ht="15.75" thickTop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P7" s="2"/>
    </row>
    <row r="8" spans="1:16" ht="15.75" thickBot="1" x14ac:dyDescent="0.3">
      <c r="A8" s="8">
        <v>2000</v>
      </c>
      <c r="B8" s="4"/>
      <c r="C8" t="s">
        <v>19</v>
      </c>
      <c r="D8" s="2"/>
      <c r="E8" s="2"/>
      <c r="F8" s="2"/>
      <c r="G8" s="2"/>
      <c r="H8" s="2"/>
      <c r="I8" s="2"/>
      <c r="J8" s="2"/>
      <c r="K8" s="2"/>
      <c r="O8" s="2"/>
      <c r="P8" s="2"/>
    </row>
    <row r="9" spans="1:16" ht="15.75" thickTop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O9" s="2"/>
      <c r="P9" s="2"/>
    </row>
    <row r="10" spans="1:16" x14ac:dyDescent="0.25">
      <c r="A10" s="2"/>
      <c r="B10" s="2"/>
      <c r="D10" s="2"/>
      <c r="E10" s="2"/>
      <c r="F10" s="2"/>
      <c r="G10" s="2"/>
      <c r="H10" s="2"/>
      <c r="I10" s="2"/>
      <c r="J10" s="2"/>
      <c r="K10" s="2"/>
      <c r="O10" s="2"/>
      <c r="P10" s="2"/>
    </row>
    <row r="11" spans="1:16" ht="18.75" x14ac:dyDescent="0.3">
      <c r="A11" s="26">
        <v>2015</v>
      </c>
      <c r="B11" s="2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 thickBot="1" x14ac:dyDescent="0.3">
      <c r="A12" s="8">
        <v>3000</v>
      </c>
      <c r="B12" s="4"/>
      <c r="C12" t="s">
        <v>20</v>
      </c>
    </row>
    <row r="13" spans="1:16" ht="15.75" thickTop="1" x14ac:dyDescent="0.25"/>
  </sheetData>
  <pageMargins left="0.7" right="0.7" top="0.75" bottom="0.75" header="0.3" footer="0.3"/>
  <pageSetup orientation="portrait" r:id="rId1"/>
  <headerFooter>
    <oddHeader>&amp;R9/24/14</oddHeader>
    <oddFooter>&amp;L&amp;Z&amp;F&amp;A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Layout" zoomScaleNormal="100" workbookViewId="0">
      <selection activeCell="G4" sqref="G4"/>
    </sheetView>
  </sheetViews>
  <sheetFormatPr defaultRowHeight="15" x14ac:dyDescent="0.25"/>
  <cols>
    <col min="1" max="1" width="11.42578125" customWidth="1"/>
    <col min="2" max="2" width="2" customWidth="1"/>
    <col min="4" max="4" width="9.5703125" bestFit="1" customWidth="1"/>
    <col min="6" max="6" width="6.42578125" customWidth="1"/>
    <col min="7" max="7" width="9.28515625" bestFit="1" customWidth="1"/>
    <col min="9" max="9" width="6.42578125" customWidth="1"/>
    <col min="10" max="10" width="9.5703125" bestFit="1" customWidth="1"/>
    <col min="11" max="11" width="3.140625" customWidth="1"/>
    <col min="12" max="12" width="11.85546875" customWidth="1"/>
    <col min="13" max="13" width="2.42578125" customWidth="1"/>
    <col min="14" max="14" width="9.28515625" bestFit="1" customWidth="1"/>
    <col min="15" max="15" width="9.7109375" bestFit="1" customWidth="1"/>
  </cols>
  <sheetData>
    <row r="1" spans="1:16" x14ac:dyDescent="0.25">
      <c r="A1" t="s">
        <v>52</v>
      </c>
      <c r="O1" s="12"/>
    </row>
    <row r="3" spans="1:16" ht="18.75" x14ac:dyDescent="0.3">
      <c r="A3" s="26">
        <v>2014</v>
      </c>
      <c r="B3" s="26"/>
    </row>
    <row r="4" spans="1:16" x14ac:dyDescent="0.25">
      <c r="A4" s="2">
        <v>10980</v>
      </c>
      <c r="B4" s="15"/>
      <c r="C4" t="s">
        <v>18</v>
      </c>
      <c r="D4" s="10"/>
      <c r="E4" s="10"/>
      <c r="F4" s="10"/>
      <c r="G4" s="10"/>
      <c r="H4" s="10"/>
    </row>
    <row r="5" spans="1:16" x14ac:dyDescent="0.25">
      <c r="A5" s="3">
        <f>4*2100</f>
        <v>8400</v>
      </c>
      <c r="B5" s="2"/>
      <c r="C5" s="30" t="s">
        <v>53</v>
      </c>
      <c r="D5" s="9"/>
      <c r="E5" s="9"/>
      <c r="F5" s="9"/>
      <c r="G5" s="9"/>
      <c r="H5" s="9"/>
      <c r="I5" s="2"/>
      <c r="K5" s="2"/>
      <c r="O5" s="2"/>
      <c r="P5" s="2"/>
    </row>
    <row r="6" spans="1:16" ht="15.75" thickBot="1" x14ac:dyDescent="0.3">
      <c r="A6" s="6">
        <f>SUM(A4:A5)</f>
        <v>19380</v>
      </c>
      <c r="B6" s="13"/>
      <c r="E6" s="2"/>
      <c r="F6" s="2"/>
      <c r="G6" s="2"/>
      <c r="H6" s="2"/>
      <c r="I6" s="2"/>
      <c r="J6" s="2"/>
      <c r="K6" s="2"/>
      <c r="P6" s="2"/>
    </row>
    <row r="7" spans="1:16" ht="15.75" thickTop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P7" s="2"/>
    </row>
    <row r="8" spans="1:16" ht="15.75" thickBot="1" x14ac:dyDescent="0.3">
      <c r="A8" s="8">
        <v>19380</v>
      </c>
      <c r="B8" s="4"/>
      <c r="C8" t="s">
        <v>19</v>
      </c>
      <c r="D8" s="2"/>
      <c r="E8" s="2"/>
      <c r="F8" s="2"/>
      <c r="G8" s="2"/>
      <c r="H8" s="2"/>
      <c r="I8" s="2"/>
      <c r="J8" s="2"/>
      <c r="K8" s="2"/>
      <c r="O8" s="2"/>
      <c r="P8" s="2"/>
    </row>
    <row r="9" spans="1:16" ht="15.75" thickTop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O9" s="2"/>
      <c r="P9" s="2"/>
    </row>
    <row r="10" spans="1:16" x14ac:dyDescent="0.25">
      <c r="A10" s="2"/>
      <c r="B10" s="2"/>
      <c r="D10" s="2"/>
      <c r="E10" s="2"/>
      <c r="F10" s="2"/>
      <c r="G10" s="2"/>
      <c r="H10" s="2"/>
      <c r="I10" s="2"/>
      <c r="J10" s="2"/>
      <c r="K10" s="2"/>
      <c r="O10" s="2"/>
      <c r="P10" s="2"/>
    </row>
    <row r="11" spans="1:16" ht="18.75" x14ac:dyDescent="0.3">
      <c r="A11" s="26">
        <v>2015</v>
      </c>
      <c r="B11" s="2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 thickBot="1" x14ac:dyDescent="0.3">
      <c r="A12" s="8">
        <f>12*2100</f>
        <v>25200</v>
      </c>
      <c r="B12" s="4"/>
      <c r="C12" t="s">
        <v>54</v>
      </c>
    </row>
    <row r="13" spans="1:16" ht="15.75" thickTop="1" x14ac:dyDescent="0.25"/>
    <row r="14" spans="1:16" ht="15.75" thickBot="1" x14ac:dyDescent="0.3">
      <c r="A14" s="8">
        <v>25200</v>
      </c>
      <c r="B14" s="4"/>
      <c r="C14" t="s">
        <v>20</v>
      </c>
    </row>
    <row r="15" spans="1:16" ht="15.75" thickTop="1" x14ac:dyDescent="0.25"/>
    <row r="17" spans="1:3" x14ac:dyDescent="0.25">
      <c r="A17" s="39" t="s">
        <v>55</v>
      </c>
      <c r="B17" s="39"/>
      <c r="C17" s="39"/>
    </row>
    <row r="18" spans="1:3" x14ac:dyDescent="0.25">
      <c r="A18" t="s">
        <v>56</v>
      </c>
    </row>
    <row r="19" spans="1:3" x14ac:dyDescent="0.25">
      <c r="A19" t="s">
        <v>57</v>
      </c>
    </row>
  </sheetData>
  <mergeCells count="1">
    <mergeCell ref="A17:C17"/>
  </mergeCells>
  <pageMargins left="0.7" right="0.7" top="0.75" bottom="0.75" header="0.3" footer="0.3"/>
  <pageSetup orientation="portrait" r:id="rId1"/>
  <headerFooter>
    <oddHeader>&amp;R9/25/14</oddHeader>
    <oddFooter>&amp;L&amp;Z&amp;F&amp;A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view="pageLayout" zoomScaleNormal="100" workbookViewId="0">
      <selection activeCell="D22" sqref="D22"/>
    </sheetView>
  </sheetViews>
  <sheetFormatPr defaultRowHeight="15" x14ac:dyDescent="0.25"/>
  <cols>
    <col min="1" max="1" width="11.42578125" customWidth="1"/>
    <col min="2" max="2" width="2" customWidth="1"/>
    <col min="4" max="4" width="9.5703125" bestFit="1" customWidth="1"/>
    <col min="6" max="6" width="6.42578125" customWidth="1"/>
    <col min="7" max="7" width="9.28515625" bestFit="1" customWidth="1"/>
    <col min="9" max="9" width="6.42578125" customWidth="1"/>
    <col min="10" max="10" width="9.5703125" bestFit="1" customWidth="1"/>
    <col min="11" max="11" width="3.140625" customWidth="1"/>
    <col min="12" max="12" width="11.85546875" customWidth="1"/>
    <col min="13" max="13" width="2.42578125" customWidth="1"/>
    <col min="14" max="14" width="9.28515625" bestFit="1" customWidth="1"/>
    <col min="15" max="15" width="9.7109375" bestFit="1" customWidth="1"/>
  </cols>
  <sheetData>
    <row r="1" spans="1:16" x14ac:dyDescent="0.25">
      <c r="A1" t="s">
        <v>58</v>
      </c>
      <c r="O1" s="12"/>
    </row>
    <row r="3" spans="1:16" ht="18.75" x14ac:dyDescent="0.3">
      <c r="A3" s="26">
        <v>2014</v>
      </c>
      <c r="B3" s="26"/>
    </row>
    <row r="4" spans="1:16" x14ac:dyDescent="0.25">
      <c r="A4" s="2">
        <v>2020.66</v>
      </c>
      <c r="B4" s="15"/>
      <c r="C4" t="s">
        <v>18</v>
      </c>
      <c r="D4" s="10"/>
      <c r="E4" s="10"/>
      <c r="F4" s="10"/>
      <c r="G4" s="10"/>
      <c r="H4" s="10"/>
    </row>
    <row r="5" spans="1:16" x14ac:dyDescent="0.25">
      <c r="A5" s="4">
        <v>1000</v>
      </c>
      <c r="B5" s="2"/>
      <c r="C5" s="30" t="s">
        <v>98</v>
      </c>
      <c r="D5" s="9"/>
      <c r="E5" s="9"/>
      <c r="F5" s="9"/>
      <c r="G5" s="9"/>
      <c r="H5" s="9"/>
      <c r="I5" s="2"/>
      <c r="K5" s="2"/>
      <c r="O5" s="2"/>
      <c r="P5" s="2"/>
    </row>
    <row r="6" spans="1:16" x14ac:dyDescent="0.25">
      <c r="A6" s="4">
        <v>1000</v>
      </c>
      <c r="B6" s="2"/>
      <c r="C6" s="30" t="s">
        <v>59</v>
      </c>
      <c r="D6" s="9"/>
      <c r="E6" s="9"/>
      <c r="F6" s="9"/>
      <c r="G6" s="9"/>
      <c r="H6" s="9"/>
      <c r="I6" s="2"/>
      <c r="K6" s="2"/>
      <c r="O6" s="2"/>
      <c r="P6" s="2"/>
    </row>
    <row r="7" spans="1:16" ht="15.75" thickBot="1" x14ac:dyDescent="0.3">
      <c r="A7" s="6">
        <f>SUM(A4:A6)</f>
        <v>4020.66</v>
      </c>
      <c r="B7" s="13"/>
      <c r="E7" s="2"/>
      <c r="F7" s="2"/>
      <c r="G7" s="2"/>
      <c r="H7" s="2"/>
      <c r="I7" s="2"/>
      <c r="J7" s="2"/>
      <c r="K7" s="2"/>
      <c r="P7" s="2"/>
    </row>
    <row r="8" spans="1:16" ht="15.75" thickTop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P8" s="2"/>
    </row>
    <row r="9" spans="1:16" ht="15.75" thickBot="1" x14ac:dyDescent="0.3">
      <c r="A9" s="8">
        <v>4000</v>
      </c>
      <c r="B9" s="4"/>
      <c r="C9" t="s">
        <v>19</v>
      </c>
      <c r="D9" s="2"/>
      <c r="E9" s="2"/>
      <c r="F9" s="2"/>
      <c r="G9" s="2"/>
      <c r="H9" s="2"/>
      <c r="I9" s="2"/>
      <c r="J9" s="2"/>
      <c r="K9" s="2"/>
      <c r="O9" s="2"/>
      <c r="P9" s="2"/>
    </row>
    <row r="10" spans="1:16" ht="15.75" thickTop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O10" s="2"/>
      <c r="P10" s="2"/>
    </row>
    <row r="11" spans="1:16" x14ac:dyDescent="0.25">
      <c r="A11" s="2"/>
      <c r="B11" s="2"/>
      <c r="D11" s="2"/>
      <c r="E11" s="2"/>
      <c r="F11" s="2"/>
      <c r="G11" s="2"/>
      <c r="H11" s="2"/>
      <c r="I11" s="2"/>
      <c r="J11" s="2"/>
      <c r="K11" s="2"/>
      <c r="O11" s="2"/>
      <c r="P11" s="2"/>
    </row>
    <row r="12" spans="1:16" ht="18.75" x14ac:dyDescent="0.3">
      <c r="A12" s="26">
        <v>2015</v>
      </c>
      <c r="B12" s="26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.75" thickBot="1" x14ac:dyDescent="0.3">
      <c r="A13" s="8">
        <v>5000</v>
      </c>
      <c r="B13" s="4"/>
      <c r="C13" t="s">
        <v>20</v>
      </c>
    </row>
    <row r="14" spans="1:16" ht="15.75" thickTop="1" x14ac:dyDescent="0.25"/>
    <row r="15" spans="1:16" x14ac:dyDescent="0.25">
      <c r="A15" s="4"/>
      <c r="B15" s="4"/>
    </row>
    <row r="18" spans="1:3" x14ac:dyDescent="0.25">
      <c r="A18" s="40"/>
      <c r="B18" s="40"/>
      <c r="C18" s="40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</sheetData>
  <mergeCells count="1">
    <mergeCell ref="A18:C18"/>
  </mergeCells>
  <pageMargins left="0.7" right="0.7" top="0.75" bottom="0.75" header="0.3" footer="0.3"/>
  <pageSetup orientation="portrait" r:id="rId1"/>
  <headerFooter>
    <oddHeader>&amp;R9/24/14</oddHeader>
    <oddFooter>&amp;L&amp;Z&amp;F&amp;A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"/>
  <sheetViews>
    <sheetView view="pageLayout" zoomScaleNormal="100" workbookViewId="0">
      <selection activeCell="A3" sqref="A3"/>
    </sheetView>
  </sheetViews>
  <sheetFormatPr defaultRowHeight="15" x14ac:dyDescent="0.25"/>
  <cols>
    <col min="1" max="1" width="11.42578125" customWidth="1"/>
    <col min="2" max="2" width="2" customWidth="1"/>
    <col min="4" max="4" width="9.5703125" bestFit="1" customWidth="1"/>
    <col min="6" max="6" width="6.42578125" customWidth="1"/>
    <col min="7" max="7" width="9.28515625" bestFit="1" customWidth="1"/>
    <col min="9" max="9" width="6.42578125" customWidth="1"/>
    <col min="10" max="10" width="9.5703125" bestFit="1" customWidth="1"/>
    <col min="11" max="11" width="3.140625" customWidth="1"/>
    <col min="12" max="12" width="11.85546875" customWidth="1"/>
    <col min="13" max="13" width="2.42578125" customWidth="1"/>
    <col min="14" max="14" width="9.28515625" bestFit="1" customWidth="1"/>
    <col min="15" max="15" width="9.7109375" bestFit="1" customWidth="1"/>
  </cols>
  <sheetData>
    <row r="1" spans="1:16 16384:16384" x14ac:dyDescent="0.25">
      <c r="A1" t="s">
        <v>60</v>
      </c>
      <c r="O1" s="12"/>
    </row>
    <row r="3" spans="1:16 16384:16384" ht="18.75" x14ac:dyDescent="0.3">
      <c r="A3" s="26">
        <v>2014</v>
      </c>
      <c r="B3" s="26"/>
    </row>
    <row r="4" spans="1:16 16384:16384" x14ac:dyDescent="0.25">
      <c r="A4" s="2">
        <v>-2187.04</v>
      </c>
      <c r="B4" s="15"/>
      <c r="C4" t="s">
        <v>18</v>
      </c>
      <c r="D4" s="10"/>
      <c r="E4" s="10"/>
      <c r="F4" s="10"/>
      <c r="G4" s="10"/>
      <c r="H4" s="10"/>
    </row>
    <row r="5" spans="1:16 16384:16384" x14ac:dyDescent="0.25">
      <c r="A5" s="4">
        <v>10000</v>
      </c>
      <c r="B5" s="2"/>
      <c r="C5" s="30" t="s">
        <v>45</v>
      </c>
      <c r="D5" s="9"/>
      <c r="E5" s="9"/>
      <c r="F5" s="9"/>
      <c r="G5" s="9"/>
      <c r="H5" s="9"/>
      <c r="I5" s="2"/>
      <c r="K5" s="2"/>
      <c r="O5" s="2"/>
      <c r="P5" s="2"/>
    </row>
    <row r="6" spans="1:16 16384:16384" x14ac:dyDescent="0.25">
      <c r="A6" s="4">
        <v>-10000</v>
      </c>
      <c r="B6" s="2"/>
      <c r="C6" s="30"/>
      <c r="D6" s="9"/>
      <c r="E6" s="9"/>
      <c r="F6" s="9"/>
      <c r="G6" s="9"/>
      <c r="H6" s="9"/>
      <c r="I6" s="2"/>
      <c r="K6" s="2"/>
      <c r="O6" s="2"/>
      <c r="P6" s="2"/>
    </row>
    <row r="7" spans="1:16 16384:16384" x14ac:dyDescent="0.25">
      <c r="A7" s="4">
        <v>10000</v>
      </c>
      <c r="B7" s="2"/>
      <c r="C7" s="30" t="s">
        <v>61</v>
      </c>
      <c r="D7" s="9"/>
      <c r="E7" s="9"/>
      <c r="F7" s="9"/>
      <c r="G7" s="9"/>
      <c r="H7" s="9"/>
      <c r="I7" s="2"/>
      <c r="K7" s="2"/>
      <c r="O7" s="2"/>
      <c r="P7" s="2"/>
    </row>
    <row r="8" spans="1:16 16384:16384" x14ac:dyDescent="0.25">
      <c r="A8" s="4">
        <v>-2000</v>
      </c>
      <c r="B8" s="2"/>
      <c r="C8" s="30"/>
      <c r="D8" s="9"/>
      <c r="E8" s="9"/>
      <c r="F8" s="9"/>
      <c r="G8" s="9"/>
      <c r="H8" s="9"/>
      <c r="I8" s="2"/>
      <c r="K8" s="2"/>
      <c r="O8" s="2"/>
      <c r="P8" s="2"/>
    </row>
    <row r="9" spans="1:16 16384:16384" ht="15.75" thickBot="1" x14ac:dyDescent="0.3">
      <c r="A9" s="6">
        <f>SUM(A4:A8)</f>
        <v>5812.96</v>
      </c>
      <c r="B9" s="13"/>
      <c r="E9" s="2"/>
      <c r="F9" s="2"/>
      <c r="G9" s="2"/>
      <c r="H9" s="2"/>
      <c r="I9" s="2"/>
      <c r="J9" s="2"/>
      <c r="K9" s="2"/>
      <c r="P9" s="2"/>
      <c r="XFD9" s="5">
        <f>SUM(A9:XFC9)</f>
        <v>5812.96</v>
      </c>
    </row>
    <row r="10" spans="1:16 16384:16384" ht="15.75" thickTop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P10" s="2"/>
    </row>
    <row r="11" spans="1:16 16384:16384" ht="15.75" thickBot="1" x14ac:dyDescent="0.3">
      <c r="A11" s="8">
        <v>5800</v>
      </c>
      <c r="B11" s="4"/>
      <c r="C11" t="s">
        <v>19</v>
      </c>
      <c r="D11" s="2"/>
      <c r="E11" s="2"/>
      <c r="F11" s="2"/>
      <c r="G11" s="2"/>
      <c r="H11" s="2"/>
      <c r="I11" s="2"/>
      <c r="J11" s="2"/>
      <c r="K11" s="2"/>
      <c r="O11" s="2"/>
      <c r="P11" s="2"/>
    </row>
    <row r="12" spans="1:16 16384:16384" ht="15.75" thickTop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O12" s="2"/>
      <c r="P12" s="2"/>
    </row>
    <row r="13" spans="1:16 16384:16384" x14ac:dyDescent="0.25">
      <c r="A13" s="2"/>
      <c r="B13" s="2"/>
      <c r="D13" s="2"/>
      <c r="E13" s="2"/>
      <c r="F13" s="2"/>
      <c r="G13" s="2"/>
      <c r="H13" s="2"/>
      <c r="I13" s="2"/>
      <c r="J13" s="2"/>
      <c r="K13" s="2"/>
      <c r="O13" s="2"/>
      <c r="P13" s="2"/>
    </row>
    <row r="14" spans="1:16 16384:16384" ht="18.75" x14ac:dyDescent="0.3">
      <c r="A14" s="26">
        <v>2015</v>
      </c>
      <c r="B14" s="26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 16384:16384" s="32" customFormat="1" x14ac:dyDescent="0.25">
      <c r="A15" s="28">
        <v>5800</v>
      </c>
      <c r="B15" s="31"/>
      <c r="C15" s="32" t="s">
        <v>62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 16384:16384" s="32" customFormat="1" x14ac:dyDescent="0.25">
      <c r="A16" s="28">
        <v>-5800</v>
      </c>
      <c r="B16" s="3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s="32" customFormat="1" x14ac:dyDescent="0.25">
      <c r="A17" s="28">
        <v>10000</v>
      </c>
      <c r="B17" s="31"/>
      <c r="C17" s="32" t="s">
        <v>63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s="32" customFormat="1" x14ac:dyDescent="0.25">
      <c r="A18" s="28">
        <v>-10000</v>
      </c>
      <c r="B18" s="3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s="32" customFormat="1" x14ac:dyDescent="0.25">
      <c r="A19" s="28">
        <v>10000</v>
      </c>
      <c r="B19" s="31"/>
      <c r="C19" s="32" t="s">
        <v>64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s="32" customFormat="1" x14ac:dyDescent="0.25">
      <c r="A20" s="28">
        <v>-10000</v>
      </c>
      <c r="B20" s="3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s="32" customFormat="1" x14ac:dyDescent="0.25">
      <c r="A21" s="29">
        <v>10000</v>
      </c>
      <c r="B21" s="31"/>
      <c r="C21" s="32" t="s">
        <v>65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5.75" thickBot="1" x14ac:dyDescent="0.3">
      <c r="A22" s="8">
        <f>SUM(A15:A21)</f>
        <v>10000</v>
      </c>
      <c r="B22" s="4"/>
    </row>
    <row r="23" spans="1:16" ht="15.75" thickTop="1" x14ac:dyDescent="0.25">
      <c r="A23" s="2"/>
    </row>
    <row r="24" spans="1:16" ht="15.75" thickBot="1" x14ac:dyDescent="0.3">
      <c r="A24" s="8">
        <v>10000</v>
      </c>
      <c r="B24" s="4"/>
      <c r="C24" t="s">
        <v>20</v>
      </c>
    </row>
    <row r="25" spans="1:16" ht="15.75" thickTop="1" x14ac:dyDescent="0.25"/>
    <row r="27" spans="1:16" x14ac:dyDescent="0.25">
      <c r="A27" s="40"/>
      <c r="B27" s="40"/>
      <c r="C27" s="40"/>
    </row>
    <row r="28" spans="1:16" x14ac:dyDescent="0.25">
      <c r="A28" s="1"/>
      <c r="B28" s="1"/>
      <c r="C28" s="1"/>
    </row>
    <row r="29" spans="1:16" x14ac:dyDescent="0.25">
      <c r="A29" s="1"/>
      <c r="B29" s="1"/>
      <c r="C29" s="1"/>
    </row>
  </sheetData>
  <mergeCells count="1">
    <mergeCell ref="A27:C27"/>
  </mergeCells>
  <pageMargins left="0.7" right="0.7" top="0.75" bottom="0.75" header="0.3" footer="0.3"/>
  <pageSetup orientation="portrait" r:id="rId1"/>
  <headerFooter>
    <oddHeader>&amp;R9/22/14</oddHeader>
    <oddFooter>&amp;L&amp;Z&amp;F&amp;A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Layout" zoomScaleNormal="100" workbookViewId="0">
      <selection activeCell="H10" sqref="H10"/>
    </sheetView>
  </sheetViews>
  <sheetFormatPr defaultRowHeight="15" x14ac:dyDescent="0.25"/>
  <cols>
    <col min="1" max="1" width="10.28515625" bestFit="1" customWidth="1"/>
    <col min="2" max="2" width="3.28515625" customWidth="1"/>
  </cols>
  <sheetData>
    <row r="1" spans="1:3" x14ac:dyDescent="0.25">
      <c r="A1" t="s">
        <v>6</v>
      </c>
    </row>
    <row r="3" spans="1:3" ht="18.75" x14ac:dyDescent="0.3">
      <c r="A3" s="26">
        <v>2014</v>
      </c>
    </row>
    <row r="4" spans="1:3" x14ac:dyDescent="0.25">
      <c r="A4" s="2">
        <v>0</v>
      </c>
      <c r="C4" t="s">
        <v>18</v>
      </c>
    </row>
    <row r="5" spans="1:3" x14ac:dyDescent="0.25">
      <c r="A5" s="2">
        <v>1000</v>
      </c>
      <c r="C5" t="s">
        <v>101</v>
      </c>
    </row>
    <row r="6" spans="1:3" x14ac:dyDescent="0.25">
      <c r="A6" s="2">
        <v>1800</v>
      </c>
      <c r="C6" t="s">
        <v>103</v>
      </c>
    </row>
    <row r="7" spans="1:3" ht="15.75" thickBot="1" x14ac:dyDescent="0.3">
      <c r="A7" s="7">
        <f>SUM(A4:A5)</f>
        <v>1000</v>
      </c>
    </row>
    <row r="8" spans="1:3" ht="15.75" thickTop="1" x14ac:dyDescent="0.25"/>
    <row r="9" spans="1:3" ht="15.75" thickBot="1" x14ac:dyDescent="0.3">
      <c r="A9" s="18">
        <f>A7</f>
        <v>1000</v>
      </c>
      <c r="C9" t="s">
        <v>19</v>
      </c>
    </row>
    <row r="10" spans="1:3" ht="15.75" thickTop="1" x14ac:dyDescent="0.25"/>
    <row r="11" spans="1:3" x14ac:dyDescent="0.25">
      <c r="A11" s="4"/>
    </row>
    <row r="12" spans="1:3" ht="18.75" x14ac:dyDescent="0.3">
      <c r="A12" s="26">
        <v>2015</v>
      </c>
    </row>
    <row r="13" spans="1:3" ht="15.75" thickBot="1" x14ac:dyDescent="0.3">
      <c r="A13" s="8">
        <v>1000</v>
      </c>
      <c r="C13" t="s">
        <v>59</v>
      </c>
    </row>
    <row r="14" spans="1:3" ht="15.75" thickTop="1" x14ac:dyDescent="0.25">
      <c r="A14" s="2"/>
    </row>
    <row r="15" spans="1:3" ht="15.75" thickBot="1" x14ac:dyDescent="0.3">
      <c r="A15" s="8">
        <v>1000</v>
      </c>
      <c r="C15" t="s">
        <v>20</v>
      </c>
    </row>
    <row r="16" spans="1:3" ht="15.75" thickTop="1" x14ac:dyDescent="0.25"/>
  </sheetData>
  <pageMargins left="0.7" right="0.7" top="0.75" bottom="0.75" header="0.3" footer="0.3"/>
  <pageSetup orientation="portrait" r:id="rId1"/>
  <headerFooter>
    <oddHeader>&amp;R9/30/14</oddHeader>
    <oddFooter>&amp;L&amp;Z&amp;F&amp;A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Layout" zoomScaleNormal="100" workbookViewId="0">
      <selection activeCell="D22" sqref="D22"/>
    </sheetView>
  </sheetViews>
  <sheetFormatPr defaultRowHeight="15" x14ac:dyDescent="0.25"/>
  <cols>
    <col min="1" max="1" width="10.28515625" bestFit="1" customWidth="1"/>
    <col min="2" max="2" width="3.7109375" customWidth="1"/>
  </cols>
  <sheetData>
    <row r="1" spans="1:5" x14ac:dyDescent="0.25">
      <c r="A1" t="s">
        <v>66</v>
      </c>
    </row>
    <row r="3" spans="1:5" ht="18.75" x14ac:dyDescent="0.3">
      <c r="A3" s="26">
        <v>2014</v>
      </c>
    </row>
    <row r="4" spans="1:5" x14ac:dyDescent="0.25">
      <c r="A4" s="2">
        <v>425.3</v>
      </c>
      <c r="C4" t="s">
        <v>18</v>
      </c>
      <c r="E4" t="s">
        <v>110</v>
      </c>
    </row>
    <row r="5" spans="1:5" x14ac:dyDescent="0.25">
      <c r="A5" s="2">
        <v>1044.48</v>
      </c>
      <c r="C5" t="s">
        <v>105</v>
      </c>
    </row>
    <row r="6" spans="1:5" x14ac:dyDescent="0.25">
      <c r="A6" s="2">
        <v>14.8</v>
      </c>
      <c r="C6" t="s">
        <v>106</v>
      </c>
    </row>
    <row r="7" spans="1:5" x14ac:dyDescent="0.25">
      <c r="A7" s="2">
        <v>244.16</v>
      </c>
      <c r="C7" t="s">
        <v>113</v>
      </c>
    </row>
    <row r="8" spans="1:5" x14ac:dyDescent="0.25">
      <c r="A8" s="2">
        <v>10</v>
      </c>
      <c r="C8" t="s">
        <v>112</v>
      </c>
    </row>
    <row r="9" spans="1:5" ht="15.75" thickBot="1" x14ac:dyDescent="0.3">
      <c r="A9" s="7">
        <f>SUM(A4:A8)</f>
        <v>1738.74</v>
      </c>
    </row>
    <row r="10" spans="1:5" ht="15.75" thickTop="1" x14ac:dyDescent="0.25"/>
    <row r="11" spans="1:5" ht="15.75" thickBot="1" x14ac:dyDescent="0.3">
      <c r="A11" s="23">
        <v>1750</v>
      </c>
      <c r="C11" t="s">
        <v>19</v>
      </c>
    </row>
    <row r="12" spans="1:5" ht="15.75" thickTop="1" x14ac:dyDescent="0.25"/>
    <row r="13" spans="1:5" x14ac:dyDescent="0.25">
      <c r="A13" s="4"/>
      <c r="B13" s="1"/>
      <c r="C13" s="1"/>
      <c r="D13" s="1"/>
    </row>
    <row r="14" spans="1:5" ht="18.75" x14ac:dyDescent="0.3">
      <c r="A14" s="26">
        <v>2015</v>
      </c>
      <c r="B14" s="1"/>
      <c r="C14" s="1"/>
      <c r="D14" s="1"/>
    </row>
    <row r="15" spans="1:5" x14ac:dyDescent="0.25">
      <c r="A15" s="4">
        <v>247.5</v>
      </c>
      <c r="B15" s="1"/>
      <c r="C15" s="1" t="s">
        <v>111</v>
      </c>
      <c r="D15" s="1"/>
    </row>
    <row r="16" spans="1:5" x14ac:dyDescent="0.25">
      <c r="A16" s="9">
        <v>1232.6400000000001</v>
      </c>
      <c r="C16" t="s">
        <v>107</v>
      </c>
    </row>
    <row r="17" spans="1:3" x14ac:dyDescent="0.25">
      <c r="A17" s="9">
        <v>11.7</v>
      </c>
      <c r="C17" t="s">
        <v>108</v>
      </c>
    </row>
    <row r="18" spans="1:3" x14ac:dyDescent="0.25">
      <c r="A18" s="9">
        <v>133.56</v>
      </c>
      <c r="C18" t="s">
        <v>109</v>
      </c>
    </row>
    <row r="19" spans="1:3" x14ac:dyDescent="0.25">
      <c r="A19" s="9">
        <v>10</v>
      </c>
      <c r="C19" t="s">
        <v>112</v>
      </c>
    </row>
    <row r="20" spans="1:3" ht="15.75" thickBot="1" x14ac:dyDescent="0.3">
      <c r="A20" s="6">
        <f>SUM(A15:A19)</f>
        <v>1635.4</v>
      </c>
    </row>
    <row r="21" spans="1:3" ht="15.75" thickTop="1" x14ac:dyDescent="0.25"/>
    <row r="22" spans="1:3" ht="15.75" thickBot="1" x14ac:dyDescent="0.3">
      <c r="A22" s="23">
        <v>1700</v>
      </c>
      <c r="C22" t="s">
        <v>20</v>
      </c>
    </row>
    <row r="23" spans="1:3" ht="15.75" thickTop="1" x14ac:dyDescent="0.25"/>
  </sheetData>
  <pageMargins left="0.7" right="0.7" top="0.75" bottom="0.75" header="0.3" footer="0.3"/>
  <pageSetup orientation="portrait" r:id="rId1"/>
  <headerFooter>
    <oddHeader>&amp;R9/25/14</oddHeader>
    <oddFooter>&amp;L&amp;Z&amp;F&amp;A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Layout" zoomScaleNormal="100" workbookViewId="0">
      <selection activeCell="F16" sqref="F16"/>
    </sheetView>
  </sheetViews>
  <sheetFormatPr defaultRowHeight="15" x14ac:dyDescent="0.25"/>
  <cols>
    <col min="1" max="1" width="10.5703125" bestFit="1" customWidth="1"/>
    <col min="2" max="2" width="1.5703125" customWidth="1"/>
    <col min="8" max="8" width="9.85546875" bestFit="1" customWidth="1"/>
  </cols>
  <sheetData>
    <row r="1" spans="1:9" x14ac:dyDescent="0.25">
      <c r="A1" t="s">
        <v>7</v>
      </c>
    </row>
    <row r="3" spans="1:9" ht="18.75" x14ac:dyDescent="0.3">
      <c r="A3" s="26">
        <v>2014</v>
      </c>
    </row>
    <row r="4" spans="1:9" x14ac:dyDescent="0.25">
      <c r="A4" s="2">
        <v>875.8</v>
      </c>
      <c r="C4" t="s">
        <v>18</v>
      </c>
    </row>
    <row r="5" spans="1:9" ht="15.75" thickBot="1" x14ac:dyDescent="0.3">
      <c r="A5" s="7">
        <f>SUM(A4:A4)</f>
        <v>875.8</v>
      </c>
      <c r="H5" s="25"/>
      <c r="I5" s="24"/>
    </row>
    <row r="6" spans="1:9" ht="15.75" thickTop="1" x14ac:dyDescent="0.25"/>
    <row r="7" spans="1:9" ht="15.75" thickBot="1" x14ac:dyDescent="0.3">
      <c r="A7" s="8">
        <v>900</v>
      </c>
      <c r="C7" t="s">
        <v>19</v>
      </c>
    </row>
    <row r="8" spans="1:9" ht="15.75" thickTop="1" x14ac:dyDescent="0.25"/>
    <row r="9" spans="1:9" x14ac:dyDescent="0.25">
      <c r="A9" s="4"/>
      <c r="B9" s="1"/>
      <c r="C9" s="1"/>
    </row>
    <row r="10" spans="1:9" ht="18.75" x14ac:dyDescent="0.3">
      <c r="A10" s="26">
        <v>2015</v>
      </c>
      <c r="B10" s="1"/>
    </row>
    <row r="11" spans="1:9" s="32" customFormat="1" x14ac:dyDescent="0.25">
      <c r="A11" s="4">
        <v>900</v>
      </c>
      <c r="B11" s="1"/>
      <c r="C11" t="s">
        <v>91</v>
      </c>
    </row>
    <row r="12" spans="1:9" s="32" customFormat="1" x14ac:dyDescent="0.25">
      <c r="A12" s="4">
        <v>1200</v>
      </c>
      <c r="B12" s="1"/>
      <c r="C12" t="s">
        <v>93</v>
      </c>
    </row>
    <row r="13" spans="1:9" s="32" customFormat="1" x14ac:dyDescent="0.25">
      <c r="A13" s="4">
        <v>150</v>
      </c>
      <c r="B13" s="1"/>
      <c r="C13" t="s">
        <v>94</v>
      </c>
    </row>
    <row r="14" spans="1:9" s="32" customFormat="1" x14ac:dyDescent="0.25">
      <c r="A14" s="4">
        <v>1700</v>
      </c>
      <c r="B14" s="1"/>
      <c r="C14" s="19" t="s">
        <v>69</v>
      </c>
    </row>
    <row r="15" spans="1:9" ht="15.75" thickBot="1" x14ac:dyDescent="0.3">
      <c r="A15" s="6">
        <f>SUM(A11:A14)</f>
        <v>3950</v>
      </c>
    </row>
    <row r="16" spans="1:9" ht="15.75" thickTop="1" x14ac:dyDescent="0.25">
      <c r="A16" s="4"/>
      <c r="B16" s="1"/>
      <c r="C16" s="1"/>
    </row>
    <row r="17" spans="1:3" ht="15.75" thickBot="1" x14ac:dyDescent="0.3">
      <c r="A17" s="8">
        <v>4000</v>
      </c>
      <c r="B17" s="1"/>
      <c r="C17" s="1" t="s">
        <v>20</v>
      </c>
    </row>
    <row r="18" spans="1:3" ht="15.75" thickTop="1" x14ac:dyDescent="0.25">
      <c r="A18" s="4"/>
      <c r="B18" s="1"/>
      <c r="C18" s="1"/>
    </row>
    <row r="19" spans="1:3" x14ac:dyDescent="0.25">
      <c r="A19" s="4"/>
      <c r="B19" s="1"/>
      <c r="C19" s="1"/>
    </row>
    <row r="20" spans="1:3" x14ac:dyDescent="0.25">
      <c r="A20" s="2"/>
    </row>
    <row r="21" spans="1:3" x14ac:dyDescent="0.25">
      <c r="A21" s="2"/>
    </row>
    <row r="22" spans="1:3" x14ac:dyDescent="0.25">
      <c r="A22" s="2"/>
    </row>
    <row r="23" spans="1:3" x14ac:dyDescent="0.25">
      <c r="A23" s="2"/>
    </row>
    <row r="24" spans="1:3" x14ac:dyDescent="0.25">
      <c r="A24" s="2"/>
    </row>
    <row r="26" spans="1:3" x14ac:dyDescent="0.25">
      <c r="A26" s="34">
        <v>2016</v>
      </c>
    </row>
    <row r="27" spans="1:3" x14ac:dyDescent="0.25">
      <c r="A27" s="2">
        <v>3000</v>
      </c>
      <c r="C27" s="19" t="s">
        <v>68</v>
      </c>
    </row>
    <row r="28" spans="1:3" x14ac:dyDescent="0.25">
      <c r="A28" s="2">
        <v>2100</v>
      </c>
      <c r="C28" s="19" t="s">
        <v>67</v>
      </c>
    </row>
  </sheetData>
  <pageMargins left="0.7" right="0.7" top="0.75" bottom="0.75" header="0.3" footer="0.3"/>
  <pageSetup orientation="portrait" r:id="rId1"/>
  <headerFooter>
    <oddHeader>&amp;R9/24/14</oddHeader>
    <oddFooter>&amp;L&amp;Z&amp;F&amp;A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Layout" zoomScaleNormal="100" workbookViewId="0">
      <selection activeCell="J12" sqref="J12"/>
    </sheetView>
  </sheetViews>
  <sheetFormatPr defaultRowHeight="15" x14ac:dyDescent="0.25"/>
  <cols>
    <col min="1" max="1" width="10.5703125" customWidth="1"/>
    <col min="2" max="2" width="2.42578125" customWidth="1"/>
  </cols>
  <sheetData>
    <row r="1" spans="1:10" x14ac:dyDescent="0.25">
      <c r="A1" t="s">
        <v>8</v>
      </c>
    </row>
    <row r="3" spans="1:10" ht="18.75" x14ac:dyDescent="0.3">
      <c r="A3" s="26">
        <v>2014</v>
      </c>
    </row>
    <row r="4" spans="1:10" x14ac:dyDescent="0.25">
      <c r="A4" s="2">
        <v>6276</v>
      </c>
      <c r="C4" t="s">
        <v>18</v>
      </c>
    </row>
    <row r="5" spans="1:10" x14ac:dyDescent="0.25">
      <c r="A5" s="2">
        <v>0</v>
      </c>
    </row>
    <row r="6" spans="1:10" ht="15.75" thickBot="1" x14ac:dyDescent="0.3">
      <c r="A6" s="7">
        <f>SUM(A4:A5)</f>
        <v>6276</v>
      </c>
    </row>
    <row r="7" spans="1:10" ht="15.75" thickTop="1" x14ac:dyDescent="0.25"/>
    <row r="8" spans="1:10" ht="15.75" thickBot="1" x14ac:dyDescent="0.3">
      <c r="A8" s="8">
        <v>6300</v>
      </c>
      <c r="C8" t="s">
        <v>19</v>
      </c>
    </row>
    <row r="9" spans="1:10" ht="15.75" thickTop="1" x14ac:dyDescent="0.25"/>
    <row r="10" spans="1:10" x14ac:dyDescent="0.25">
      <c r="A10" s="4"/>
      <c r="B10" s="1"/>
      <c r="C10" s="1"/>
    </row>
    <row r="11" spans="1:10" ht="18.75" x14ac:dyDescent="0.3">
      <c r="A11" s="26">
        <v>2015</v>
      </c>
    </row>
    <row r="12" spans="1:10" x14ac:dyDescent="0.25">
      <c r="A12" s="2">
        <v>5800</v>
      </c>
      <c r="C12" s="19" t="s">
        <v>96</v>
      </c>
      <c r="J12" s="35"/>
    </row>
    <row r="13" spans="1:10" x14ac:dyDescent="0.25">
      <c r="A13" s="2">
        <v>600</v>
      </c>
      <c r="C13" s="19" t="s">
        <v>70</v>
      </c>
    </row>
    <row r="14" spans="1:10" x14ac:dyDescent="0.25">
      <c r="A14" s="2">
        <v>500</v>
      </c>
      <c r="C14" t="s">
        <v>97</v>
      </c>
    </row>
    <row r="15" spans="1:10" ht="15.75" thickBot="1" x14ac:dyDescent="0.3">
      <c r="A15" s="7">
        <f>SUM(A12:A14)</f>
        <v>6900</v>
      </c>
    </row>
    <row r="16" spans="1:10" ht="15.75" thickTop="1" x14ac:dyDescent="0.25">
      <c r="A16" s="2"/>
    </row>
    <row r="17" spans="1:3" ht="15.75" thickBot="1" x14ac:dyDescent="0.3">
      <c r="A17" s="8">
        <v>7000</v>
      </c>
      <c r="C17" t="s">
        <v>20</v>
      </c>
    </row>
    <row r="18" spans="1:3" ht="15.75" thickTop="1" x14ac:dyDescent="0.25">
      <c r="A18" s="2"/>
    </row>
    <row r="19" spans="1:3" x14ac:dyDescent="0.25">
      <c r="A19" s="2"/>
    </row>
    <row r="20" spans="1:3" x14ac:dyDescent="0.25">
      <c r="A20" s="2"/>
    </row>
    <row r="21" spans="1:3" x14ac:dyDescent="0.25">
      <c r="A21" s="2"/>
    </row>
  </sheetData>
  <pageMargins left="0.7" right="0.7" top="0.75" bottom="0.75" header="0.3" footer="0.3"/>
  <pageSetup orientation="portrait" r:id="rId1"/>
  <headerFooter>
    <oddHeader>&amp;R9/24/14</oddHeader>
    <oddFooter>&amp;L&amp;Z&amp;F&amp;A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Layout" zoomScaleNormal="100" workbookViewId="0">
      <selection activeCell="E34" sqref="E34"/>
    </sheetView>
  </sheetViews>
  <sheetFormatPr defaultRowHeight="15" x14ac:dyDescent="0.25"/>
  <cols>
    <col min="1" max="1" width="11.28515625" bestFit="1" customWidth="1"/>
    <col min="2" max="2" width="2.42578125" customWidth="1"/>
  </cols>
  <sheetData>
    <row r="1" spans="1:8" x14ac:dyDescent="0.25">
      <c r="A1" t="s">
        <v>9</v>
      </c>
    </row>
    <row r="3" spans="1:8" ht="18.75" x14ac:dyDescent="0.3">
      <c r="A3" s="26">
        <v>2014</v>
      </c>
    </row>
    <row r="4" spans="1:8" x14ac:dyDescent="0.25">
      <c r="A4" s="2">
        <v>13676.16</v>
      </c>
      <c r="C4" t="s">
        <v>18</v>
      </c>
    </row>
    <row r="5" spans="1:8" x14ac:dyDescent="0.25">
      <c r="A5" s="2">
        <v>5081</v>
      </c>
      <c r="C5" t="s">
        <v>114</v>
      </c>
    </row>
    <row r="6" spans="1:8" x14ac:dyDescent="0.25">
      <c r="A6" s="2">
        <v>440</v>
      </c>
      <c r="C6" t="s">
        <v>116</v>
      </c>
    </row>
    <row r="7" spans="1:8" x14ac:dyDescent="0.25">
      <c r="A7" s="2">
        <v>5000</v>
      </c>
      <c r="C7" t="s">
        <v>115</v>
      </c>
    </row>
    <row r="8" spans="1:8" x14ac:dyDescent="0.25">
      <c r="A8" s="2">
        <v>2640</v>
      </c>
      <c r="C8" t="s">
        <v>119</v>
      </c>
    </row>
    <row r="9" spans="1:8" ht="15.75" thickBot="1" x14ac:dyDescent="0.3">
      <c r="A9" s="7">
        <f>SUM(A4:A8)</f>
        <v>26837.16</v>
      </c>
    </row>
    <row r="10" spans="1:8" ht="15.75" thickTop="1" x14ac:dyDescent="0.25"/>
    <row r="11" spans="1:8" ht="15.75" thickBot="1" x14ac:dyDescent="0.3">
      <c r="A11" s="18">
        <v>26850</v>
      </c>
      <c r="C11" t="s">
        <v>19</v>
      </c>
    </row>
    <row r="12" spans="1:8" ht="15.75" thickTop="1" x14ac:dyDescent="0.25"/>
    <row r="13" spans="1:8" x14ac:dyDescent="0.25">
      <c r="A13" s="4"/>
      <c r="B13" s="1"/>
      <c r="C13" s="1"/>
    </row>
    <row r="14" spans="1:8" ht="18.75" x14ac:dyDescent="0.3">
      <c r="A14" s="26">
        <v>2015</v>
      </c>
      <c r="B14" s="1"/>
      <c r="C14" s="1"/>
    </row>
    <row r="15" spans="1:8" x14ac:dyDescent="0.25">
      <c r="A15" s="4">
        <v>11000</v>
      </c>
      <c r="B15" s="1"/>
      <c r="C15" s="1" t="s">
        <v>117</v>
      </c>
      <c r="H15" s="1"/>
    </row>
    <row r="16" spans="1:8" x14ac:dyDescent="0.25">
      <c r="A16" s="4">
        <v>5000</v>
      </c>
      <c r="B16" s="1"/>
      <c r="C16" s="1" t="s">
        <v>118</v>
      </c>
      <c r="H16" s="1"/>
    </row>
    <row r="17" spans="1:8" x14ac:dyDescent="0.25">
      <c r="A17" s="4">
        <v>1300</v>
      </c>
      <c r="B17" s="1"/>
      <c r="C17" s="1" t="s">
        <v>71</v>
      </c>
      <c r="H17" s="9"/>
    </row>
    <row r="18" spans="1:8" x14ac:dyDescent="0.25">
      <c r="A18" s="9">
        <v>2650</v>
      </c>
      <c r="B18" s="10"/>
      <c r="C18" s="10" t="s">
        <v>72</v>
      </c>
      <c r="D18" s="20"/>
    </row>
    <row r="19" spans="1:8" x14ac:dyDescent="0.25">
      <c r="A19" s="4">
        <v>1500</v>
      </c>
      <c r="C19" t="s">
        <v>102</v>
      </c>
      <c r="D19" s="20"/>
    </row>
    <row r="20" spans="1:8" x14ac:dyDescent="0.25">
      <c r="A20" s="9">
        <v>2640</v>
      </c>
      <c r="C20" t="s">
        <v>119</v>
      </c>
      <c r="D20" s="20"/>
    </row>
    <row r="21" spans="1:8" x14ac:dyDescent="0.25">
      <c r="A21" s="9">
        <v>630</v>
      </c>
      <c r="B21" s="10"/>
      <c r="C21" s="10" t="s">
        <v>73</v>
      </c>
      <c r="D21" s="20"/>
    </row>
    <row r="22" spans="1:8" x14ac:dyDescent="0.25">
      <c r="A22" s="9">
        <v>110</v>
      </c>
      <c r="B22" s="10"/>
      <c r="C22" s="10" t="s">
        <v>92</v>
      </c>
      <c r="D22" s="20"/>
    </row>
    <row r="23" spans="1:8" x14ac:dyDescent="0.25">
      <c r="A23" s="9">
        <v>0</v>
      </c>
      <c r="B23" s="10"/>
      <c r="C23" s="10" t="s">
        <v>120</v>
      </c>
      <c r="D23" s="20"/>
    </row>
    <row r="24" spans="1:8" x14ac:dyDescent="0.25">
      <c r="A24" s="9">
        <v>0</v>
      </c>
      <c r="B24" s="1"/>
      <c r="C24" s="10" t="s">
        <v>121</v>
      </c>
    </row>
    <row r="25" spans="1:8" ht="15.75" thickBot="1" x14ac:dyDescent="0.3">
      <c r="A25" s="7">
        <f>SUM(A15:A24)</f>
        <v>24830</v>
      </c>
    </row>
    <row r="26" spans="1:8" ht="15.75" thickTop="1" x14ac:dyDescent="0.25">
      <c r="A26" s="2"/>
    </row>
    <row r="27" spans="1:8" ht="15.75" thickBot="1" x14ac:dyDescent="0.3">
      <c r="A27" s="8">
        <v>24850</v>
      </c>
      <c r="C27" t="s">
        <v>20</v>
      </c>
    </row>
    <row r="28" spans="1:8" ht="15.75" thickTop="1" x14ac:dyDescent="0.25">
      <c r="A28" s="2"/>
    </row>
  </sheetData>
  <pageMargins left="0.7" right="0.7" top="0.75" bottom="0.75" header="0.3" footer="0.3"/>
  <pageSetup orientation="portrait" r:id="rId1"/>
  <headerFooter>
    <oddHeader>&amp;RRevised 9/30/14</oddHeader>
    <oddFooter>&amp;L&amp;Z&amp;F&amp;A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1"/>
  <sheetViews>
    <sheetView view="pageLayout" zoomScaleNormal="100" workbookViewId="0">
      <selection activeCell="C23" sqref="C23"/>
    </sheetView>
  </sheetViews>
  <sheetFormatPr defaultRowHeight="15" x14ac:dyDescent="0.25"/>
  <cols>
    <col min="1" max="1" width="11.5703125" bestFit="1" customWidth="1"/>
    <col min="2" max="2" width="2.5703125" customWidth="1"/>
    <col min="7" max="7" width="10.5703125" bestFit="1" customWidth="1"/>
    <col min="8" max="8" width="11.28515625" customWidth="1"/>
  </cols>
  <sheetData>
    <row r="1" spans="1:16384" x14ac:dyDescent="0.25">
      <c r="A1" t="s">
        <v>10</v>
      </c>
    </row>
    <row r="3" spans="1:16384" ht="18.75" x14ac:dyDescent="0.3">
      <c r="A3" s="26">
        <v>2014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  <c r="XEU3" s="26"/>
      <c r="XEV3" s="26"/>
      <c r="XEW3" s="26"/>
      <c r="XEX3" s="26"/>
      <c r="XEY3" s="26"/>
      <c r="XEZ3" s="26"/>
      <c r="XFA3" s="26"/>
      <c r="XFB3" s="26"/>
      <c r="XFC3" s="26"/>
      <c r="XFD3" s="26"/>
    </row>
    <row r="4" spans="1:16384" x14ac:dyDescent="0.25">
      <c r="A4" s="2">
        <v>42109.74</v>
      </c>
      <c r="C4" t="s">
        <v>18</v>
      </c>
    </row>
    <row r="5" spans="1:16384" x14ac:dyDescent="0.25">
      <c r="A5" s="2">
        <f>6600+6600+525</f>
        <v>13725</v>
      </c>
      <c r="C5" t="s">
        <v>122</v>
      </c>
    </row>
    <row r="6" spans="1:16384" x14ac:dyDescent="0.25">
      <c r="A6" s="2">
        <v>20000</v>
      </c>
      <c r="C6" t="s">
        <v>126</v>
      </c>
    </row>
    <row r="7" spans="1:16384" ht="15.75" thickBot="1" x14ac:dyDescent="0.3">
      <c r="A7" s="7">
        <f>SUM(A4:A6)</f>
        <v>75834.739999999991</v>
      </c>
    </row>
    <row r="8" spans="1:16384" ht="15.75" thickTop="1" x14ac:dyDescent="0.25"/>
    <row r="9" spans="1:16384" ht="15.75" thickBot="1" x14ac:dyDescent="0.3">
      <c r="A9" s="8">
        <v>75850</v>
      </c>
      <c r="C9" t="s">
        <v>19</v>
      </c>
      <c r="G9" s="5"/>
    </row>
    <row r="10" spans="1:16384" ht="15.75" thickTop="1" x14ac:dyDescent="0.25"/>
    <row r="11" spans="1:16384" x14ac:dyDescent="0.25">
      <c r="A11" s="4"/>
      <c r="B11" s="1"/>
      <c r="C11" s="1"/>
    </row>
    <row r="12" spans="1:16384" ht="18.75" x14ac:dyDescent="0.3">
      <c r="A12" s="26">
        <v>2015</v>
      </c>
      <c r="B12" s="1"/>
      <c r="C12" s="1"/>
    </row>
    <row r="13" spans="1:16384" x14ac:dyDescent="0.25">
      <c r="A13" s="2">
        <v>2000</v>
      </c>
      <c r="C13" t="s">
        <v>81</v>
      </c>
    </row>
    <row r="14" spans="1:16384" x14ac:dyDescent="0.25">
      <c r="A14" s="2">
        <f>6600*4</f>
        <v>26400</v>
      </c>
      <c r="C14" t="s">
        <v>123</v>
      </c>
    </row>
    <row r="15" spans="1:16384" x14ac:dyDescent="0.25">
      <c r="A15" s="2">
        <v>16500</v>
      </c>
      <c r="C15" s="38" t="s">
        <v>99</v>
      </c>
    </row>
    <row r="16" spans="1:16384" x14ac:dyDescent="0.25">
      <c r="A16" s="2">
        <v>12000</v>
      </c>
      <c r="C16" t="s">
        <v>80</v>
      </c>
    </row>
    <row r="17" spans="1:8" x14ac:dyDescent="0.25">
      <c r="A17" s="2">
        <v>10000</v>
      </c>
      <c r="C17" t="s">
        <v>79</v>
      </c>
    </row>
    <row r="18" spans="1:8" x14ac:dyDescent="0.25">
      <c r="A18" s="16">
        <v>1600</v>
      </c>
      <c r="C18" s="19" t="s">
        <v>100</v>
      </c>
    </row>
    <row r="19" spans="1:8" x14ac:dyDescent="0.25">
      <c r="A19" s="2">
        <v>100</v>
      </c>
      <c r="C19" t="s">
        <v>104</v>
      </c>
    </row>
    <row r="20" spans="1:8" x14ac:dyDescent="0.25">
      <c r="A20" s="2">
        <v>100000</v>
      </c>
      <c r="C20" t="s">
        <v>126</v>
      </c>
    </row>
    <row r="21" spans="1:8" ht="15.75" thickBot="1" x14ac:dyDescent="0.3">
      <c r="A21" s="7">
        <f>SUM(A13:A20)</f>
        <v>168600</v>
      </c>
      <c r="E21" s="10"/>
      <c r="F21" s="9"/>
      <c r="G21" s="9"/>
      <c r="H21" s="9"/>
    </row>
    <row r="22" spans="1:8" ht="15.75" thickTop="1" x14ac:dyDescent="0.25">
      <c r="A22" s="2"/>
      <c r="E22" s="10"/>
      <c r="F22" s="9"/>
      <c r="G22" s="9"/>
      <c r="H22" s="9"/>
    </row>
    <row r="23" spans="1:8" ht="15.75" thickBot="1" x14ac:dyDescent="0.3">
      <c r="A23" s="8">
        <v>168600</v>
      </c>
      <c r="C23" t="s">
        <v>20</v>
      </c>
      <c r="E23" s="10"/>
      <c r="F23" s="9"/>
      <c r="G23" s="9"/>
      <c r="H23" s="9"/>
    </row>
    <row r="24" spans="1:8" ht="15.75" thickTop="1" x14ac:dyDescent="0.25">
      <c r="A24" s="36"/>
      <c r="E24" s="10"/>
      <c r="F24" s="9"/>
      <c r="G24" s="9"/>
      <c r="H24" s="9"/>
    </row>
    <row r="25" spans="1:8" x14ac:dyDescent="0.25">
      <c r="A25" s="36"/>
      <c r="E25" s="10"/>
      <c r="F25" s="9"/>
      <c r="G25" s="9"/>
      <c r="H25" s="9"/>
    </row>
    <row r="26" spans="1:8" ht="17.25" x14ac:dyDescent="0.25">
      <c r="E26" s="9"/>
      <c r="F26" s="11"/>
      <c r="G26" s="9"/>
      <c r="H26" s="9"/>
    </row>
    <row r="27" spans="1:8" x14ac:dyDescent="0.25">
      <c r="A27" s="39" t="s">
        <v>74</v>
      </c>
      <c r="B27" s="39"/>
      <c r="C27" s="39"/>
      <c r="E27" s="10"/>
      <c r="F27" s="10"/>
      <c r="G27" s="10"/>
      <c r="H27" s="9"/>
    </row>
    <row r="28" spans="1:8" x14ac:dyDescent="0.25">
      <c r="A28" t="s">
        <v>78</v>
      </c>
      <c r="H28" s="9"/>
    </row>
    <row r="29" spans="1:8" x14ac:dyDescent="0.25">
      <c r="A29" t="s">
        <v>77</v>
      </c>
      <c r="H29" s="9"/>
    </row>
    <row r="30" spans="1:8" x14ac:dyDescent="0.25">
      <c r="A30" t="s">
        <v>75</v>
      </c>
      <c r="H30" s="9"/>
    </row>
    <row r="31" spans="1:8" x14ac:dyDescent="0.25">
      <c r="A31" t="s">
        <v>76</v>
      </c>
    </row>
  </sheetData>
  <mergeCells count="1">
    <mergeCell ref="A27:C27"/>
  </mergeCells>
  <pageMargins left="0.7" right="0.7" top="0.75" bottom="0.75" header="0.3" footer="0.3"/>
  <pageSetup orientation="portrait" r:id="rId1"/>
  <headerFooter>
    <oddHeader>&amp;RRevised 10/13/14</oddHeader>
    <oddFooter>&amp;L&amp;Z&amp;F&amp;A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"/>
  <sheetViews>
    <sheetView view="pageLayout" zoomScaleNormal="100" workbookViewId="0">
      <selection activeCell="D22" sqref="D22"/>
    </sheetView>
  </sheetViews>
  <sheetFormatPr defaultRowHeight="15" x14ac:dyDescent="0.25"/>
  <cols>
    <col min="1" max="1" width="11.85546875" style="2" customWidth="1"/>
    <col min="2" max="2" width="3.140625" customWidth="1"/>
    <col min="3" max="3" width="9.5703125" bestFit="1" customWidth="1"/>
  </cols>
  <sheetData>
    <row r="1" spans="1:16384" x14ac:dyDescent="0.25">
      <c r="A1" s="2" t="s">
        <v>11</v>
      </c>
    </row>
    <row r="2" spans="1:16384" x14ac:dyDescent="0.25">
      <c r="A2" s="4"/>
    </row>
    <row r="3" spans="1:16384" ht="18.75" x14ac:dyDescent="0.3">
      <c r="A3" s="26">
        <v>2014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  <c r="XEU3" s="26"/>
      <c r="XEV3" s="26"/>
      <c r="XEW3" s="26"/>
      <c r="XEX3" s="26"/>
      <c r="XEY3" s="26"/>
      <c r="XEZ3" s="26"/>
      <c r="XFA3" s="26"/>
      <c r="XFB3" s="26"/>
      <c r="XFC3" s="26"/>
      <c r="XFD3" s="26"/>
    </row>
    <row r="4" spans="1:16384" ht="15.75" thickBot="1" x14ac:dyDescent="0.3">
      <c r="A4" s="8">
        <v>5278.73</v>
      </c>
      <c r="C4" t="s">
        <v>18</v>
      </c>
    </row>
    <row r="5" spans="1:16384" ht="15.75" thickTop="1" x14ac:dyDescent="0.25">
      <c r="A5" s="4"/>
    </row>
    <row r="6" spans="1:16384" ht="15.75" thickBot="1" x14ac:dyDescent="0.3">
      <c r="A6" s="8">
        <v>5300</v>
      </c>
      <c r="C6" t="s">
        <v>19</v>
      </c>
    </row>
    <row r="7" spans="1:16384" ht="15.75" thickTop="1" x14ac:dyDescent="0.25"/>
    <row r="8" spans="1:16384" s="1" customFormat="1" x14ac:dyDescent="0.25">
      <c r="A8" s="4"/>
    </row>
    <row r="9" spans="1:16384" s="1" customFormat="1" ht="18.75" x14ac:dyDescent="0.3">
      <c r="A9" s="26">
        <v>2015</v>
      </c>
    </row>
    <row r="10" spans="1:16384" s="33" customFormat="1" x14ac:dyDescent="0.25">
      <c r="A10" s="28">
        <v>5500</v>
      </c>
      <c r="C10" s="33" t="s">
        <v>82</v>
      </c>
    </row>
    <row r="11" spans="1:16384" s="33" customFormat="1" x14ac:dyDescent="0.25">
      <c r="A11" s="28">
        <v>0</v>
      </c>
      <c r="C11" s="33" t="s">
        <v>83</v>
      </c>
    </row>
    <row r="12" spans="1:16384" s="33" customFormat="1" ht="15.75" thickBot="1" x14ac:dyDescent="0.3">
      <c r="A12" s="37">
        <f>SUM(A10:A11)</f>
        <v>5500</v>
      </c>
    </row>
    <row r="13" spans="1:16384" s="1" customFormat="1" ht="15.75" thickTop="1" x14ac:dyDescent="0.25">
      <c r="A13" s="4"/>
    </row>
    <row r="14" spans="1:16384" s="1" customFormat="1" ht="15.75" thickBot="1" x14ac:dyDescent="0.3">
      <c r="A14" s="8">
        <v>5500</v>
      </c>
      <c r="C14" s="1" t="s">
        <v>20</v>
      </c>
    </row>
    <row r="15" spans="1:16384" s="1" customFormat="1" ht="15.75" thickTop="1" x14ac:dyDescent="0.25">
      <c r="A15" s="41"/>
      <c r="B15" s="42"/>
      <c r="C15" s="42"/>
    </row>
    <row r="16" spans="1:16384" s="1" customFormat="1" x14ac:dyDescent="0.25">
      <c r="A16" s="4"/>
    </row>
    <row r="20" spans="1:4" x14ac:dyDescent="0.25">
      <c r="A20" s="3" t="s">
        <v>14</v>
      </c>
    </row>
    <row r="21" spans="1:4" x14ac:dyDescent="0.25">
      <c r="A21" s="22">
        <v>2015</v>
      </c>
    </row>
    <row r="22" spans="1:4" x14ac:dyDescent="0.25">
      <c r="A22" s="22">
        <v>2014</v>
      </c>
      <c r="C22" s="2">
        <v>5278.73</v>
      </c>
    </row>
    <row r="23" spans="1:4" x14ac:dyDescent="0.25">
      <c r="A23" s="21">
        <v>2013</v>
      </c>
      <c r="C23" s="2">
        <v>5027.37</v>
      </c>
    </row>
    <row r="24" spans="1:4" x14ac:dyDescent="0.25">
      <c r="A24" s="21">
        <v>2012</v>
      </c>
      <c r="C24" s="2">
        <v>4787.96</v>
      </c>
    </row>
    <row r="25" spans="1:4" x14ac:dyDescent="0.25">
      <c r="A25" s="21">
        <v>2011</v>
      </c>
      <c r="C25" s="2">
        <v>3732.85</v>
      </c>
      <c r="D25" t="s">
        <v>15</v>
      </c>
    </row>
    <row r="26" spans="1:4" x14ac:dyDescent="0.25">
      <c r="A26" s="21">
        <v>2010</v>
      </c>
      <c r="C26" s="2">
        <v>1059.24</v>
      </c>
    </row>
    <row r="27" spans="1:4" x14ac:dyDescent="0.25">
      <c r="A27" s="21">
        <v>2009</v>
      </c>
      <c r="C27" s="2"/>
    </row>
  </sheetData>
  <mergeCells count="1">
    <mergeCell ref="A15:C15"/>
  </mergeCells>
  <pageMargins left="0.7" right="0.7" top="0.75" bottom="0.75" header="0.3" footer="0.3"/>
  <pageSetup orientation="portrait" r:id="rId1"/>
  <headerFooter>
    <oddHeader>&amp;R9/22/14</oddHead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76002-010</vt:lpstr>
      <vt:lpstr>76002-020</vt:lpstr>
      <vt:lpstr>76004-000</vt:lpstr>
      <vt:lpstr>76006-000</vt:lpstr>
      <vt:lpstr>76008-000</vt:lpstr>
      <vt:lpstr>76022-010</vt:lpstr>
      <vt:lpstr>76022-020</vt:lpstr>
      <vt:lpstr>76024-001</vt:lpstr>
      <vt:lpstr>76024-002</vt:lpstr>
      <vt:lpstr>76024-003</vt:lpstr>
      <vt:lpstr>76024-004</vt:lpstr>
      <vt:lpstr>76024-005</vt:lpstr>
      <vt:lpstr>76024-006</vt:lpstr>
      <vt:lpstr>76026-000</vt:lpstr>
      <vt:lpstr>76028-000</vt:lpstr>
      <vt:lpstr>76042-010</vt:lpstr>
      <vt:lpstr>76042-020</vt:lpstr>
      <vt:lpstr>76044-000</vt:lpstr>
      <vt:lpstr>76046-000</vt:lpstr>
      <vt:lpstr>76048-000</vt:lpstr>
      <vt:lpstr>'76024-006'!Print_Area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2014-10-13T19:11:12Z</cp:lastPrinted>
  <dcterms:created xsi:type="dcterms:W3CDTF">2012-09-22T22:25:21Z</dcterms:created>
  <dcterms:modified xsi:type="dcterms:W3CDTF">2015-07-15T15:08:36Z</dcterms:modified>
</cp:coreProperties>
</file>