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20"/>
  </bookViews>
  <sheets>
    <sheet name="Admin" sheetId="4" r:id="rId1"/>
  </sheets>
  <definedNames>
    <definedName name="_xlnm.Print_Area" localSheetId="0">Admin!$A$1:$X$127</definedName>
    <definedName name="_xlnm.Print_Titles" localSheetId="0">Admin!$A:$B,Admin!$1:$7</definedName>
  </definedNames>
  <calcPr calcId="145621"/>
</workbook>
</file>

<file path=xl/calcChain.xml><?xml version="1.0" encoding="utf-8"?>
<calcChain xmlns="http://schemas.openxmlformats.org/spreadsheetml/2006/main">
  <c r="S98" i="4" l="1"/>
  <c r="W109" i="4"/>
  <c r="O109" i="4"/>
  <c r="K109" i="4"/>
  <c r="W113" i="4"/>
  <c r="O113" i="4"/>
  <c r="K113" i="4"/>
  <c r="G113" i="4"/>
  <c r="G109" i="4"/>
  <c r="S105" i="4"/>
  <c r="O105" i="4"/>
  <c r="K105" i="4"/>
  <c r="G105" i="4"/>
  <c r="S111" i="4"/>
  <c r="O111" i="4"/>
  <c r="O98" i="4"/>
  <c r="S81" i="4" l="1"/>
  <c r="S80" i="4"/>
  <c r="S79" i="4"/>
  <c r="S78" i="4"/>
  <c r="S77" i="4"/>
  <c r="S76" i="4"/>
  <c r="S75" i="4"/>
  <c r="S72" i="4"/>
  <c r="S103" i="4"/>
  <c r="S52" i="4"/>
  <c r="S58" i="4" s="1"/>
  <c r="S49" i="4"/>
  <c r="S46" i="4"/>
  <c r="O103" i="4"/>
  <c r="S53" i="4"/>
  <c r="S60" i="4"/>
  <c r="S47" i="4"/>
  <c r="S18" i="4"/>
  <c r="S27" i="4"/>
  <c r="S44" i="4"/>
  <c r="S63" i="4"/>
  <c r="S73" i="4"/>
  <c r="S101" i="4"/>
  <c r="S109" i="4" s="1"/>
  <c r="S113" i="4" s="1"/>
  <c r="S107" i="4"/>
  <c r="S126" i="4"/>
  <c r="S69" i="4"/>
  <c r="S68" i="4"/>
  <c r="S66" i="4"/>
  <c r="S65" i="4"/>
  <c r="S22" i="4"/>
  <c r="S25" i="4"/>
  <c r="S37" i="4"/>
  <c r="S34" i="4"/>
  <c r="S38" i="4"/>
  <c r="S29" i="4"/>
  <c r="S33" i="4"/>
  <c r="S20" i="4"/>
  <c r="S13" i="4"/>
  <c r="S16" i="4"/>
  <c r="S11" i="4"/>
  <c r="S8" i="4"/>
  <c r="W99" i="4" l="1"/>
  <c r="W93" i="4"/>
  <c r="W91" i="4"/>
  <c r="W90" i="4"/>
  <c r="W89" i="4"/>
  <c r="W88" i="4"/>
  <c r="W87" i="4"/>
  <c r="W86" i="4"/>
  <c r="W85" i="4"/>
  <c r="W81" i="4" l="1"/>
  <c r="W80" i="4"/>
  <c r="W79" i="4"/>
  <c r="W78" i="4"/>
  <c r="W77" i="4"/>
  <c r="W76" i="4"/>
  <c r="W42" i="4"/>
  <c r="W41" i="4"/>
  <c r="W40" i="4"/>
  <c r="W39" i="4"/>
  <c r="W38" i="4"/>
  <c r="W37" i="4"/>
  <c r="W55" i="4" l="1"/>
  <c r="O55" i="4"/>
  <c r="K55" i="4"/>
  <c r="G55" i="4"/>
  <c r="W121" i="4" l="1"/>
  <c r="O121" i="4"/>
  <c r="K121" i="4"/>
  <c r="G121" i="4"/>
  <c r="W124" i="4"/>
  <c r="W123" i="4"/>
  <c r="W122" i="4"/>
  <c r="W120" i="4"/>
  <c r="W119" i="4"/>
  <c r="W118" i="4"/>
  <c r="O124" i="4"/>
  <c r="O123" i="4"/>
  <c r="O122" i="4"/>
  <c r="O120" i="4"/>
  <c r="O119" i="4"/>
  <c r="O118" i="4"/>
  <c r="K124" i="4"/>
  <c r="K123" i="4"/>
  <c r="K122" i="4"/>
  <c r="K120" i="4"/>
  <c r="K119" i="4"/>
  <c r="K118" i="4"/>
  <c r="G124" i="4"/>
  <c r="G123" i="4"/>
  <c r="G122" i="4"/>
  <c r="G120" i="4"/>
  <c r="G119" i="4"/>
  <c r="G118" i="4"/>
  <c r="G25" i="4"/>
  <c r="K25" i="4"/>
  <c r="O25" i="4"/>
  <c r="W25" i="4"/>
  <c r="W24" i="4"/>
  <c r="O24" i="4"/>
  <c r="K24" i="4"/>
  <c r="G24" i="4"/>
  <c r="W31" i="4"/>
  <c r="W30" i="4"/>
  <c r="O31" i="4"/>
  <c r="O30" i="4"/>
  <c r="K31" i="4"/>
  <c r="K30" i="4"/>
  <c r="G31" i="4"/>
  <c r="G30" i="4"/>
  <c r="W106" i="4"/>
  <c r="W105" i="4"/>
  <c r="W107" i="4" s="1"/>
  <c r="W103" i="4"/>
  <c r="W100" i="4"/>
  <c r="W97" i="4"/>
  <c r="W96" i="4"/>
  <c r="W95" i="4"/>
  <c r="W94" i="4"/>
  <c r="W92" i="4"/>
  <c r="W84" i="4"/>
  <c r="W83" i="4"/>
  <c r="W82" i="4"/>
  <c r="W75" i="4"/>
  <c r="W72" i="4"/>
  <c r="W71" i="4"/>
  <c r="W73" i="4" s="1"/>
  <c r="W69" i="4"/>
  <c r="W68" i="4"/>
  <c r="W67" i="4"/>
  <c r="W65" i="4"/>
  <c r="W63" i="4"/>
  <c r="W62" i="4"/>
  <c r="W61" i="4"/>
  <c r="W60" i="4"/>
  <c r="W57" i="4"/>
  <c r="W56" i="4"/>
  <c r="W54" i="4"/>
  <c r="W53" i="4"/>
  <c r="W52" i="4"/>
  <c r="W51" i="4"/>
  <c r="W50" i="4"/>
  <c r="W48" i="4"/>
  <c r="W47" i="4"/>
  <c r="W46" i="4"/>
  <c r="W43" i="4"/>
  <c r="W36" i="4"/>
  <c r="W35" i="4"/>
  <c r="W34" i="4"/>
  <c r="W33" i="4"/>
  <c r="W32" i="4"/>
  <c r="W29" i="4"/>
  <c r="W26" i="4"/>
  <c r="W23" i="4"/>
  <c r="W22" i="4"/>
  <c r="W20" i="4"/>
  <c r="W27" i="4" s="1"/>
  <c r="W17" i="4"/>
  <c r="W15" i="4"/>
  <c r="W18" i="4" s="1"/>
  <c r="W13" i="4"/>
  <c r="W10" i="4"/>
  <c r="W9" i="4"/>
  <c r="W8" i="4"/>
  <c r="W11" i="4" s="1"/>
  <c r="W101" i="4" l="1"/>
  <c r="W58" i="4"/>
  <c r="W126" i="4"/>
  <c r="K126" i="4"/>
  <c r="G126" i="4"/>
  <c r="O126" i="4"/>
  <c r="W44" i="4"/>
  <c r="O36" i="4"/>
  <c r="O35" i="4"/>
  <c r="O34" i="4"/>
  <c r="O33" i="4"/>
  <c r="K36" i="4"/>
  <c r="K35" i="4"/>
  <c r="K34" i="4"/>
  <c r="K33" i="4"/>
  <c r="G36" i="4"/>
  <c r="G35" i="4"/>
  <c r="G34" i="4"/>
  <c r="G33" i="4"/>
  <c r="O68" i="4"/>
  <c r="O67" i="4"/>
  <c r="O65" i="4"/>
  <c r="K68" i="4"/>
  <c r="K67" i="4"/>
  <c r="K69" i="4" s="1"/>
  <c r="K65" i="4"/>
  <c r="G68" i="4"/>
  <c r="G67" i="4"/>
  <c r="G65" i="4"/>
  <c r="G69" i="4" s="1"/>
  <c r="O62" i="4"/>
  <c r="O61" i="4"/>
  <c r="O60" i="4"/>
  <c r="K62" i="4"/>
  <c r="K61" i="4"/>
  <c r="K60" i="4"/>
  <c r="G62" i="4"/>
  <c r="G61" i="4"/>
  <c r="G60" i="4"/>
  <c r="K103" i="4"/>
  <c r="G103" i="4"/>
  <c r="O84" i="4"/>
  <c r="O83" i="4"/>
  <c r="K84" i="4"/>
  <c r="K83" i="4"/>
  <c r="G84" i="4"/>
  <c r="G83" i="4"/>
  <c r="O10" i="4"/>
  <c r="O9" i="4"/>
  <c r="K10" i="4"/>
  <c r="K9" i="4"/>
  <c r="G10" i="4"/>
  <c r="G9" i="4"/>
  <c r="O48" i="4"/>
  <c r="K48" i="4"/>
  <c r="G48" i="4"/>
  <c r="O54" i="4"/>
  <c r="K54" i="4"/>
  <c r="G54" i="4"/>
  <c r="G63" i="4" l="1"/>
  <c r="K63" i="4"/>
  <c r="O69" i="4"/>
  <c r="O63" i="4"/>
  <c r="I72" i="4"/>
  <c r="K72" i="4" s="1"/>
  <c r="I56" i="4"/>
  <c r="K56" i="4" s="1"/>
  <c r="I53" i="4"/>
  <c r="K53" i="4" s="1"/>
  <c r="I52" i="4"/>
  <c r="K52" i="4" s="1"/>
  <c r="I51" i="4"/>
  <c r="I50" i="4"/>
  <c r="I47" i="4"/>
  <c r="K47" i="4" s="1"/>
  <c r="I46" i="4"/>
  <c r="K46" i="4" s="1"/>
  <c r="O29" i="4"/>
  <c r="K29" i="4"/>
  <c r="G29" i="4"/>
  <c r="O20" i="4"/>
  <c r="K20" i="4"/>
  <c r="G20" i="4"/>
  <c r="O17" i="4"/>
  <c r="K17" i="4"/>
  <c r="G17" i="4"/>
  <c r="O15" i="4"/>
  <c r="K15" i="4"/>
  <c r="G15" i="4"/>
  <c r="O106" i="4"/>
  <c r="O107" i="4"/>
  <c r="O100" i="4"/>
  <c r="O97" i="4"/>
  <c r="O96" i="4"/>
  <c r="O95" i="4"/>
  <c r="O94" i="4"/>
  <c r="O92" i="4"/>
  <c r="O82" i="4"/>
  <c r="O75" i="4"/>
  <c r="O72" i="4"/>
  <c r="O71" i="4"/>
  <c r="O57" i="4"/>
  <c r="O56" i="4"/>
  <c r="O53" i="4"/>
  <c r="O52" i="4"/>
  <c r="O51" i="4"/>
  <c r="O50" i="4"/>
  <c r="O47" i="4"/>
  <c r="O46" i="4"/>
  <c r="O43" i="4"/>
  <c r="O32" i="4"/>
  <c r="O26" i="4"/>
  <c r="O23" i="4"/>
  <c r="O22" i="4"/>
  <c r="O16" i="4"/>
  <c r="O13" i="4"/>
  <c r="O8" i="4"/>
  <c r="O11" i="4" s="1"/>
  <c r="K106" i="4"/>
  <c r="K107" i="4"/>
  <c r="K100" i="4"/>
  <c r="K97" i="4"/>
  <c r="K96" i="4"/>
  <c r="K95" i="4"/>
  <c r="K94" i="4"/>
  <c r="K92" i="4"/>
  <c r="K82" i="4"/>
  <c r="K75" i="4"/>
  <c r="K71" i="4"/>
  <c r="K57" i="4"/>
  <c r="K51" i="4"/>
  <c r="K50" i="4"/>
  <c r="K43" i="4"/>
  <c r="K32" i="4"/>
  <c r="K26" i="4"/>
  <c r="K23" i="4"/>
  <c r="K22" i="4"/>
  <c r="K16" i="4"/>
  <c r="K13" i="4"/>
  <c r="K8" i="4"/>
  <c r="K11" i="4" s="1"/>
  <c r="G106" i="4"/>
  <c r="G100" i="4"/>
  <c r="G97" i="4"/>
  <c r="G96" i="4"/>
  <c r="G95" i="4"/>
  <c r="G94" i="4"/>
  <c r="G92" i="4"/>
  <c r="G82" i="4"/>
  <c r="G75" i="4"/>
  <c r="G72" i="4"/>
  <c r="G71" i="4"/>
  <c r="G57" i="4"/>
  <c r="G56" i="4"/>
  <c r="G53" i="4"/>
  <c r="G52" i="4"/>
  <c r="G51" i="4"/>
  <c r="G50" i="4"/>
  <c r="G47" i="4"/>
  <c r="G46" i="4"/>
  <c r="G43" i="4"/>
  <c r="G32" i="4"/>
  <c r="G26" i="4"/>
  <c r="G23" i="4"/>
  <c r="G22" i="4"/>
  <c r="G16" i="4"/>
  <c r="G13" i="4"/>
  <c r="G8" i="4"/>
  <c r="G11" i="4" s="1"/>
  <c r="G18" i="4" l="1"/>
  <c r="O73" i="4"/>
  <c r="K101" i="4"/>
  <c r="O18" i="4"/>
  <c r="K18" i="4"/>
  <c r="K44" i="4"/>
  <c r="O101" i="4"/>
  <c r="K27" i="4"/>
  <c r="K58" i="4"/>
  <c r="O44" i="4"/>
  <c r="K73" i="4"/>
  <c r="O27" i="4"/>
  <c r="O58" i="4"/>
  <c r="G44" i="4"/>
  <c r="G58" i="4" l="1"/>
  <c r="G107" i="4"/>
  <c r="G73" i="4"/>
  <c r="G27" i="4"/>
  <c r="G101" i="4"/>
</calcChain>
</file>

<file path=xl/sharedStrings.xml><?xml version="1.0" encoding="utf-8"?>
<sst xmlns="http://schemas.openxmlformats.org/spreadsheetml/2006/main" count="124" uniqueCount="113">
  <si>
    <t>The Lynde and Harry Bradley Foundation, Inc.</t>
  </si>
  <si>
    <t>Service</t>
  </si>
  <si>
    <t>Unit Price</t>
  </si>
  <si>
    <t>Volume</t>
  </si>
  <si>
    <t>Total</t>
  </si>
  <si>
    <t>Account Maintenance</t>
  </si>
  <si>
    <t>ACH Credits Originated</t>
  </si>
  <si>
    <t>Tax Payment Origination</t>
  </si>
  <si>
    <t>ACH Addenda Originated</t>
  </si>
  <si>
    <t>ACH History 46-60 days</t>
  </si>
  <si>
    <t xml:space="preserve">  Total ACH</t>
  </si>
  <si>
    <t>Sentry per Issue</t>
  </si>
  <si>
    <t>Customer ID Maintenance</t>
  </si>
  <si>
    <t>Image Maintenance</t>
  </si>
  <si>
    <t>Tax Id/type Maintenance</t>
  </si>
  <si>
    <t>Check Storage</t>
  </si>
  <si>
    <t xml:space="preserve">  Total Electronic Bank Service</t>
  </si>
  <si>
    <t>FDIC/1000 Avg Book Demand Deposit</t>
  </si>
  <si>
    <t>FICO/1000 Avg Book Demand Deposit</t>
  </si>
  <si>
    <t xml:space="preserve">  Total FDIC/FICO Assessment</t>
  </si>
  <si>
    <t>Positive Pay Contr. Disb. Fixed/Acct</t>
  </si>
  <si>
    <t>Positive Pay Contr. Disb. Per item</t>
  </si>
  <si>
    <t xml:space="preserve">  Total Controlled Disbursement</t>
  </si>
  <si>
    <t>Image Capture per Item</t>
  </si>
  <si>
    <t>Fixed-Multiple</t>
  </si>
  <si>
    <t>Image Archive Storage</t>
  </si>
  <si>
    <t xml:space="preserve">  Total Disbursement Image</t>
  </si>
  <si>
    <t>AR-Positive Pay Fixed</t>
  </si>
  <si>
    <t>AR-Positive Pay</t>
  </si>
  <si>
    <t xml:space="preserve">  Total Account Recon</t>
  </si>
  <si>
    <t>ACH Transactions Received</t>
  </si>
  <si>
    <t>ACH Received Addendas</t>
  </si>
  <si>
    <t>Sentry Monthly Maintenance</t>
  </si>
  <si>
    <t xml:space="preserve">  Total Security Services</t>
  </si>
  <si>
    <t>EB Reports Access</t>
  </si>
  <si>
    <t>Event Manager Message</t>
  </si>
  <si>
    <t>Account Analysis Statements</t>
  </si>
  <si>
    <t>Stop Payments - Automated Entry</t>
  </si>
  <si>
    <t>Positive Pay Suspect Monitoring</t>
  </si>
  <si>
    <t>ACH Return Items</t>
  </si>
  <si>
    <t xml:space="preserve">  Total Core DD Services</t>
  </si>
  <si>
    <t>Pos Pay Suspect Images</t>
  </si>
  <si>
    <t>Checking Account Analysis</t>
  </si>
  <si>
    <t>June 2013</t>
  </si>
  <si>
    <t>BNY - current</t>
  </si>
  <si>
    <t>BNY - price increase</t>
  </si>
  <si>
    <t>Wells Fargo</t>
  </si>
  <si>
    <t>BMO Harris</t>
  </si>
  <si>
    <t>US Bank</t>
  </si>
  <si>
    <t>CD-ROM ARP Reports</t>
  </si>
  <si>
    <t>Origination Monthly Fixed</t>
  </si>
  <si>
    <t>ACH Payments Online Batch Release</t>
  </si>
  <si>
    <t>Internet ACH Two Day Item</t>
  </si>
  <si>
    <t>Debits Posted</t>
  </si>
  <si>
    <t>Electronic Credits Posted</t>
  </si>
  <si>
    <t>Account Maintenance - 1st account</t>
  </si>
  <si>
    <t>Account Maintenance -addtl account</t>
  </si>
  <si>
    <t>Wire in</t>
  </si>
  <si>
    <t>ACH CEO Fraud Filter Review Monthly</t>
  </si>
  <si>
    <t>ACH CEO Fraud Filter Review - Item</t>
  </si>
  <si>
    <t xml:space="preserve">  Total ACH Fraud Filter</t>
  </si>
  <si>
    <t>Desktop Deposit Credit Posted</t>
  </si>
  <si>
    <t>Desktop Deposit - Non WFargo Deposit Item</t>
  </si>
  <si>
    <t>Desktop Deposit - WFargo Deposit Item</t>
  </si>
  <si>
    <t xml:space="preserve">  Total Desktop Deposit/Electronic Check</t>
  </si>
  <si>
    <t>ARP Partial Reconciliation - Item</t>
  </si>
  <si>
    <t>ARP Register Input CEO - Item</t>
  </si>
  <si>
    <t>ARP Checks Paid - Partial Recon</t>
  </si>
  <si>
    <t>ARP Optional Reports</t>
  </si>
  <si>
    <t>AR-Positive Pay Fixed - 1st account</t>
  </si>
  <si>
    <t>AR-Positive Pay Fixed - additional account</t>
  </si>
  <si>
    <t>minimum</t>
  </si>
  <si>
    <t>Image Archive - per CD-ROM</t>
  </si>
  <si>
    <t>SP Web Images Retrieved</t>
  </si>
  <si>
    <t>Total Estimated Monthly Charges</t>
  </si>
  <si>
    <t>Setup Charges</t>
  </si>
  <si>
    <t>Internet ACH set up fee</t>
  </si>
  <si>
    <t>ACH Fraud filter - set up</t>
  </si>
  <si>
    <t>ARP Set up - partial</t>
  </si>
  <si>
    <t>Image setup</t>
  </si>
  <si>
    <t>Image Viewing Software</t>
  </si>
  <si>
    <t>Total Setup Charges</t>
  </si>
  <si>
    <t>Check Scanner</t>
  </si>
  <si>
    <t>Controlled Disb - Setup</t>
  </si>
  <si>
    <t>ACH Items Originated</t>
  </si>
  <si>
    <t>Fixed-Multiple - fee per customer not acct</t>
  </si>
  <si>
    <t>SP Positive Pay/Payee Exceptions</t>
  </si>
  <si>
    <t>SP Issue Maint Upload - per file</t>
  </si>
  <si>
    <t>SP ARP Recon Report - per item</t>
  </si>
  <si>
    <t>SP ARP Recon Report Maint (reports on-line)</t>
  </si>
  <si>
    <t>Payee Positive Pay Maintenance</t>
  </si>
  <si>
    <t>Payee Positive Pay - per item</t>
  </si>
  <si>
    <t>SP Current Day Detail - 1st account</t>
  </si>
  <si>
    <t>SP Current Day Detail - addtl account</t>
  </si>
  <si>
    <t>SP Current Day per item Detail</t>
  </si>
  <si>
    <t>SP Previous Day Detail - 1st account</t>
  </si>
  <si>
    <t>SP Previous Day Detail - addtl account</t>
  </si>
  <si>
    <t>SP Previous Day per item Detail</t>
  </si>
  <si>
    <t>SP Stop Payment Monthly Maintenance</t>
  </si>
  <si>
    <t>SP Stop Payment per item</t>
  </si>
  <si>
    <t>SP ACH Monthly Maintenance - per customer</t>
  </si>
  <si>
    <t>SP ACH Positive Pay Mo Maint - per acct</t>
  </si>
  <si>
    <t>SP ACH Pos Pay Authorization</t>
  </si>
  <si>
    <t>SP ACH Pos Pay per item paid</t>
  </si>
  <si>
    <t>SP Issue Maint Mo Maintenance - per customer</t>
  </si>
  <si>
    <t>SP Image Access/Archive Mo</t>
  </si>
  <si>
    <t>SP External Message Monthly Maintenance</t>
  </si>
  <si>
    <t>Desktop Monthly Fee</t>
  </si>
  <si>
    <t>*</t>
  </si>
  <si>
    <t>* Waived up to a certain number of wires previously agreed upon.</t>
  </si>
  <si>
    <t>Online ACH Fax Reports</t>
  </si>
  <si>
    <t>Earnings Allowance</t>
  </si>
  <si>
    <t>Subtotal Monthly Charges before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</si>
</sst>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_(* #,##0.0000_);_(* \(#,##0.0000\);_(* &quot;-&quot;??_);_(@_)"/>
    <numFmt numFmtId="167" formatCode="_(* #,##0.000_);_(* \(#,##0.000\);_(* &quot;-&quot;?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1" applyFont="1"/>
    <xf numFmtId="43" fontId="0" fillId="0" borderId="1" xfId="1" applyFont="1" applyBorder="1"/>
    <xf numFmtId="0" fontId="2" fillId="0" borderId="0" xfId="0" applyFont="1"/>
    <xf numFmtId="43" fontId="0" fillId="0" borderId="0" xfId="0" applyNumberFormat="1"/>
    <xf numFmtId="164" fontId="0" fillId="0" borderId="0" xfId="1" applyNumberFormat="1" applyFont="1"/>
    <xf numFmtId="165" fontId="0" fillId="0" borderId="0" xfId="1" applyNumberFormat="1" applyFont="1"/>
    <xf numFmtId="165" fontId="0" fillId="0" borderId="0" xfId="0" applyNumberFormat="1"/>
    <xf numFmtId="166" fontId="0" fillId="0" borderId="0" xfId="0" applyNumberFormat="1"/>
    <xf numFmtId="43" fontId="0" fillId="0" borderId="0" xfId="1" applyFont="1" applyBorder="1"/>
    <xf numFmtId="167" fontId="0" fillId="0" borderId="0" xfId="0" applyNumberFormat="1"/>
    <xf numFmtId="0" fontId="0" fillId="0" borderId="0" xfId="0" applyBorder="1"/>
    <xf numFmtId="165" fontId="0" fillId="0" borderId="0" xfId="0" applyNumberFormat="1" applyBorder="1"/>
    <xf numFmtId="164" fontId="0" fillId="0" borderId="0" xfId="1" applyNumberFormat="1" applyFont="1" applyBorder="1"/>
    <xf numFmtId="0" fontId="2" fillId="0" borderId="0" xfId="0" quotePrefix="1" applyFont="1"/>
    <xf numFmtId="0" fontId="0" fillId="0" borderId="1" xfId="0" applyBorder="1"/>
    <xf numFmtId="0" fontId="3" fillId="0" borderId="0" xfId="0" applyFont="1"/>
    <xf numFmtId="165" fontId="0" fillId="0" borderId="0" xfId="0" applyNumberFormat="1" applyFill="1"/>
    <xf numFmtId="43" fontId="0" fillId="0" borderId="0" xfId="1" applyFont="1" applyFill="1" applyBorder="1"/>
    <xf numFmtId="0" fontId="0" fillId="0" borderId="0" xfId="0" applyFill="1"/>
    <xf numFmtId="43" fontId="0" fillId="0" borderId="0" xfId="1" applyNumberFormat="1" applyFont="1"/>
    <xf numFmtId="165" fontId="0" fillId="0" borderId="0" xfId="1" applyNumberFormat="1" applyFont="1" applyFill="1"/>
    <xf numFmtId="43" fontId="0" fillId="0" borderId="0" xfId="1" applyFont="1" applyFill="1"/>
    <xf numFmtId="43" fontId="0" fillId="0" borderId="1" xfId="1" applyFont="1" applyFill="1" applyBorder="1"/>
    <xf numFmtId="166" fontId="0" fillId="0" borderId="0" xfId="0" applyNumberFormat="1" applyFill="1"/>
    <xf numFmtId="165" fontId="0" fillId="0" borderId="0" xfId="0" applyNumberFormat="1" applyFill="1" applyBorder="1"/>
    <xf numFmtId="0" fontId="0" fillId="0" borderId="0" xfId="0" applyFill="1" applyBorder="1"/>
    <xf numFmtId="43" fontId="0" fillId="0" borderId="0" xfId="0" applyNumberFormat="1" applyFill="1"/>
    <xf numFmtId="43" fontId="0" fillId="0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9"/>
  <sheetViews>
    <sheetView tabSelected="1" workbookViewId="0">
      <pane xSplit="1" ySplit="6" topLeftCell="B7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40.28515625" customWidth="1"/>
    <col min="2" max="2" width="2.7109375" customWidth="1"/>
    <col min="3" max="3" width="10.5703125" bestFit="1" customWidth="1"/>
    <col min="4" max="4" width="2.7109375" customWidth="1"/>
    <col min="5" max="5" width="9.42578125" customWidth="1"/>
    <col min="6" max="6" width="1.7109375" customWidth="1"/>
    <col min="7" max="7" width="9.42578125" customWidth="1"/>
    <col min="8" max="8" width="3.7109375" customWidth="1"/>
    <col min="10" max="10" width="1.7109375" customWidth="1"/>
    <col min="11" max="11" width="9.5703125" bestFit="1" customWidth="1"/>
    <col min="12" max="12" width="3.7109375" customWidth="1"/>
    <col min="13" max="13" width="12" bestFit="1" customWidth="1"/>
    <col min="14" max="14" width="1.7109375" customWidth="1"/>
    <col min="15" max="15" width="11.28515625" bestFit="1" customWidth="1"/>
    <col min="16" max="16" width="3.7109375" customWidth="1"/>
    <col min="18" max="18" width="1.7109375" customWidth="1"/>
    <col min="20" max="20" width="3.7109375" customWidth="1"/>
    <col min="22" max="22" width="1.7109375" customWidth="1"/>
  </cols>
  <sheetData>
    <row r="1" spans="1:24" x14ac:dyDescent="0.25">
      <c r="A1" s="5" t="s">
        <v>0</v>
      </c>
    </row>
    <row r="2" spans="1:24" x14ac:dyDescent="0.25">
      <c r="A2" s="5" t="s">
        <v>42</v>
      </c>
    </row>
    <row r="3" spans="1:24" x14ac:dyDescent="0.25">
      <c r="A3" s="16" t="s">
        <v>43</v>
      </c>
    </row>
    <row r="5" spans="1:24" x14ac:dyDescent="0.25">
      <c r="A5" s="1"/>
      <c r="B5" s="1"/>
      <c r="C5" s="1"/>
      <c r="D5" s="1"/>
      <c r="E5" s="17"/>
      <c r="F5" s="2" t="s">
        <v>44</v>
      </c>
      <c r="G5" s="2"/>
      <c r="I5" s="17"/>
      <c r="J5" s="2" t="s">
        <v>45</v>
      </c>
      <c r="K5" s="2"/>
      <c r="M5" s="17"/>
      <c r="N5" s="2" t="s">
        <v>46</v>
      </c>
      <c r="O5" s="2"/>
      <c r="Q5" s="17"/>
      <c r="R5" s="2" t="s">
        <v>47</v>
      </c>
      <c r="S5" s="2"/>
      <c r="U5" s="17"/>
      <c r="V5" s="2" t="s">
        <v>48</v>
      </c>
      <c r="W5" s="2"/>
    </row>
    <row r="6" spans="1:24" x14ac:dyDescent="0.25">
      <c r="A6" s="2" t="s">
        <v>1</v>
      </c>
      <c r="B6" s="1"/>
      <c r="C6" s="2" t="s">
        <v>3</v>
      </c>
      <c r="D6" s="1"/>
      <c r="E6" s="2" t="s">
        <v>2</v>
      </c>
      <c r="F6" s="1"/>
      <c r="G6" s="2" t="s">
        <v>4</v>
      </c>
      <c r="I6" s="2" t="s">
        <v>2</v>
      </c>
      <c r="J6" s="1"/>
      <c r="K6" s="2" t="s">
        <v>4</v>
      </c>
      <c r="M6" s="2" t="s">
        <v>2</v>
      </c>
      <c r="N6" s="1"/>
      <c r="O6" s="2" t="s">
        <v>4</v>
      </c>
      <c r="Q6" s="2" t="s">
        <v>2</v>
      </c>
      <c r="R6" s="1"/>
      <c r="S6" s="2" t="s">
        <v>4</v>
      </c>
      <c r="U6" s="2" t="s">
        <v>2</v>
      </c>
      <c r="V6" s="1"/>
      <c r="W6" s="2" t="s">
        <v>4</v>
      </c>
    </row>
    <row r="8" spans="1:24" x14ac:dyDescent="0.25">
      <c r="A8" t="s">
        <v>5</v>
      </c>
      <c r="C8" s="7">
        <v>2</v>
      </c>
      <c r="E8" s="8">
        <v>35</v>
      </c>
      <c r="F8" s="3"/>
      <c r="G8" s="11">
        <f>E8*$C$8</f>
        <v>70</v>
      </c>
      <c r="I8" s="8">
        <v>38.5</v>
      </c>
      <c r="J8" s="3"/>
      <c r="K8" s="11">
        <f>I8*$C$8</f>
        <v>77</v>
      </c>
      <c r="M8" s="23">
        <v>15</v>
      </c>
      <c r="N8" s="24"/>
      <c r="O8" s="20">
        <f>M8*$C$8</f>
        <v>30</v>
      </c>
      <c r="Q8" s="30">
        <v>15</v>
      </c>
      <c r="R8" s="21"/>
      <c r="S8" s="24">
        <f>C8*Q8</f>
        <v>30</v>
      </c>
      <c r="U8" s="8"/>
      <c r="W8" s="11">
        <f>U8*$C$8</f>
        <v>0</v>
      </c>
    </row>
    <row r="9" spans="1:24" x14ac:dyDescent="0.25">
      <c r="A9" t="s">
        <v>53</v>
      </c>
      <c r="C9" s="7">
        <v>20</v>
      </c>
      <c r="E9" s="8"/>
      <c r="F9" s="3"/>
      <c r="G9" s="11">
        <f>E9*$C$9</f>
        <v>0</v>
      </c>
      <c r="I9" s="8"/>
      <c r="J9" s="3"/>
      <c r="K9" s="11">
        <f>I9*$C$9</f>
        <v>0</v>
      </c>
      <c r="M9" s="23">
        <v>0.16</v>
      </c>
      <c r="N9" s="24"/>
      <c r="O9" s="20">
        <f>M9*$C$9</f>
        <v>3.2</v>
      </c>
      <c r="Q9" s="30"/>
      <c r="R9" s="21"/>
      <c r="S9" s="24"/>
      <c r="U9" s="8"/>
      <c r="W9" s="11">
        <f>U9*$C$9</f>
        <v>0</v>
      </c>
    </row>
    <row r="10" spans="1:24" x14ac:dyDescent="0.25">
      <c r="A10" t="s">
        <v>54</v>
      </c>
      <c r="C10" s="7">
        <v>7</v>
      </c>
      <c r="E10" s="8"/>
      <c r="F10" s="3"/>
      <c r="G10" s="4">
        <f>E10*$C$10</f>
        <v>0</v>
      </c>
      <c r="I10" s="8"/>
      <c r="J10" s="3"/>
      <c r="K10" s="4">
        <f>I10*$C$10</f>
        <v>0</v>
      </c>
      <c r="M10" s="23">
        <v>0.2</v>
      </c>
      <c r="N10" s="24"/>
      <c r="O10" s="25">
        <f>M10*$C$10</f>
        <v>1.4000000000000001</v>
      </c>
      <c r="Q10" s="30"/>
      <c r="R10" s="21"/>
      <c r="S10" s="25"/>
      <c r="U10" s="8"/>
      <c r="W10" s="4">
        <f>U10*$C$10</f>
        <v>0</v>
      </c>
    </row>
    <row r="11" spans="1:24" x14ac:dyDescent="0.25">
      <c r="A11" t="s">
        <v>40</v>
      </c>
      <c r="C11" s="7"/>
      <c r="E11" s="8"/>
      <c r="F11" s="3"/>
      <c r="G11" s="3">
        <f>SUM(G8:G10)</f>
        <v>70</v>
      </c>
      <c r="I11" s="8"/>
      <c r="J11" s="3"/>
      <c r="K11" s="3">
        <f>SUM(K8:K10)</f>
        <v>77</v>
      </c>
      <c r="M11" s="23"/>
      <c r="N11" s="24"/>
      <c r="O11" s="24">
        <f>SUM(O8:O10)</f>
        <v>34.6</v>
      </c>
      <c r="Q11" s="30"/>
      <c r="R11" s="21"/>
      <c r="S11" s="24">
        <f>SUM(S8:S10)</f>
        <v>30</v>
      </c>
      <c r="U11" s="8"/>
      <c r="W11" s="3">
        <f>SUM(W8:W10)</f>
        <v>0</v>
      </c>
    </row>
    <row r="12" spans="1:24" ht="15" customHeight="1" x14ac:dyDescent="0.25">
      <c r="C12" s="7"/>
      <c r="E12" s="9"/>
      <c r="I12" s="9"/>
      <c r="M12" s="19"/>
      <c r="N12" s="21"/>
      <c r="O12" s="21"/>
      <c r="Q12" s="30"/>
      <c r="R12" s="21"/>
      <c r="S12" s="24"/>
      <c r="U12" s="9"/>
    </row>
    <row r="13" spans="1:24" ht="15" customHeight="1" x14ac:dyDescent="0.25">
      <c r="A13" t="s">
        <v>37</v>
      </c>
      <c r="C13" s="7">
        <v>2</v>
      </c>
      <c r="E13" s="10">
        <v>6</v>
      </c>
      <c r="G13" s="12">
        <f>E13*$C$13</f>
        <v>12</v>
      </c>
      <c r="I13" s="10">
        <v>6.6</v>
      </c>
      <c r="K13" s="12">
        <f>I13*$C$13</f>
        <v>13.2</v>
      </c>
      <c r="M13" s="26">
        <v>29</v>
      </c>
      <c r="N13" s="21"/>
      <c r="O13" s="20">
        <f>M13*$C$13</f>
        <v>58</v>
      </c>
      <c r="Q13" s="30">
        <v>10</v>
      </c>
      <c r="R13" s="21"/>
      <c r="S13" s="24">
        <f>C13*Q13</f>
        <v>20</v>
      </c>
      <c r="U13" s="10"/>
      <c r="W13" s="11">
        <f>U13*$C$13</f>
        <v>0</v>
      </c>
    </row>
    <row r="14" spans="1:24" ht="15" customHeight="1" x14ac:dyDescent="0.25">
      <c r="C14" s="7"/>
      <c r="E14" s="9"/>
      <c r="I14" s="9"/>
      <c r="M14" s="19"/>
      <c r="N14" s="21"/>
      <c r="O14" s="21"/>
      <c r="Q14" s="30"/>
      <c r="R14" s="21"/>
      <c r="S14" s="24"/>
      <c r="U14" s="9"/>
    </row>
    <row r="15" spans="1:24" x14ac:dyDescent="0.25">
      <c r="A15" t="s">
        <v>20</v>
      </c>
      <c r="C15" s="7">
        <v>2</v>
      </c>
      <c r="E15" s="9">
        <v>65</v>
      </c>
      <c r="G15" s="11">
        <f>E15*$C$15</f>
        <v>130</v>
      </c>
      <c r="I15" s="9">
        <v>71.5</v>
      </c>
      <c r="K15" s="11">
        <f>I15*$C$15</f>
        <v>143</v>
      </c>
      <c r="M15" s="19"/>
      <c r="N15" s="21"/>
      <c r="O15" s="20">
        <f>M15*$C$15</f>
        <v>0</v>
      </c>
      <c r="Q15" s="30"/>
      <c r="R15" s="21"/>
      <c r="S15" s="24"/>
      <c r="U15" s="9">
        <v>75</v>
      </c>
      <c r="W15" s="11">
        <f>U15*$C$15</f>
        <v>150</v>
      </c>
    </row>
    <row r="16" spans="1:24" x14ac:dyDescent="0.25">
      <c r="A16" t="s">
        <v>21</v>
      </c>
      <c r="C16" s="15">
        <v>150</v>
      </c>
      <c r="E16" s="14">
        <v>0.18</v>
      </c>
      <c r="F16" s="13"/>
      <c r="G16" s="11">
        <f>E16*$C$16</f>
        <v>27</v>
      </c>
      <c r="I16" s="14">
        <v>0.19800000000000001</v>
      </c>
      <c r="J16" s="13"/>
      <c r="K16" s="11">
        <f>I16*$C$16</f>
        <v>29.700000000000003</v>
      </c>
      <c r="M16" s="27"/>
      <c r="N16" s="28"/>
      <c r="O16" s="20">
        <f>M16*$C$16</f>
        <v>0</v>
      </c>
      <c r="Q16" s="30">
        <v>0.15</v>
      </c>
      <c r="R16" s="21"/>
      <c r="S16" s="24">
        <f>C16*Q16</f>
        <v>22.5</v>
      </c>
      <c r="U16" s="14">
        <v>0.15</v>
      </c>
      <c r="W16" s="20">
        <v>90</v>
      </c>
      <c r="X16" s="21" t="s">
        <v>71</v>
      </c>
    </row>
    <row r="17" spans="1:23" x14ac:dyDescent="0.25">
      <c r="A17" t="s">
        <v>38</v>
      </c>
      <c r="C17" s="7">
        <v>2</v>
      </c>
      <c r="E17" s="9">
        <v>0</v>
      </c>
      <c r="G17" s="4">
        <f>E17*$C$17</f>
        <v>0</v>
      </c>
      <c r="I17" s="9">
        <v>0</v>
      </c>
      <c r="K17" s="4">
        <f>I17*$C$17</f>
        <v>0</v>
      </c>
      <c r="M17" s="19"/>
      <c r="N17" s="21"/>
      <c r="O17" s="25">
        <f>M17*$C$17</f>
        <v>0</v>
      </c>
      <c r="Q17" s="30"/>
      <c r="R17" s="21"/>
      <c r="S17" s="25"/>
      <c r="U17" s="9"/>
      <c r="W17" s="4">
        <f>U17*$C$17</f>
        <v>0</v>
      </c>
    </row>
    <row r="18" spans="1:23" x14ac:dyDescent="0.25">
      <c r="A18" t="s">
        <v>22</v>
      </c>
      <c r="C18" s="7"/>
      <c r="E18" s="9"/>
      <c r="G18" s="3">
        <f>SUM(G15:G17)</f>
        <v>157</v>
      </c>
      <c r="I18" s="9"/>
      <c r="K18" s="3">
        <f>SUM(K15:K17)</f>
        <v>172.7</v>
      </c>
      <c r="M18" s="19"/>
      <c r="N18" s="21"/>
      <c r="O18" s="24">
        <f>SUM(O15:O17)</f>
        <v>0</v>
      </c>
      <c r="Q18" s="30"/>
      <c r="R18" s="21"/>
      <c r="S18" s="24">
        <f>SUM(S15:S17)</f>
        <v>22.5</v>
      </c>
      <c r="U18" s="9"/>
      <c r="W18" s="3">
        <f>SUM(W15:W17)</f>
        <v>240</v>
      </c>
    </row>
    <row r="19" spans="1:23" ht="15" customHeight="1" x14ac:dyDescent="0.25">
      <c r="C19" s="7"/>
      <c r="E19" s="9"/>
      <c r="G19" s="3"/>
      <c r="I19" s="9"/>
      <c r="K19" s="3"/>
      <c r="M19" s="19"/>
      <c r="N19" s="21"/>
      <c r="O19" s="24"/>
      <c r="Q19" s="30"/>
      <c r="R19" s="21"/>
      <c r="S19" s="24"/>
      <c r="U19" s="9"/>
      <c r="W19" s="3"/>
    </row>
    <row r="20" spans="1:23" x14ac:dyDescent="0.25">
      <c r="A20" t="s">
        <v>24</v>
      </c>
      <c r="C20" s="7">
        <v>2</v>
      </c>
      <c r="E20" s="9">
        <v>32</v>
      </c>
      <c r="G20" s="3">
        <f>E20*$C$20</f>
        <v>64</v>
      </c>
      <c r="I20" s="9">
        <v>35.200000000000003</v>
      </c>
      <c r="K20" s="3">
        <f>I20*$C$20</f>
        <v>70.400000000000006</v>
      </c>
      <c r="M20" s="19"/>
      <c r="N20" s="21"/>
      <c r="O20" s="24">
        <f>M20*$C$20</f>
        <v>0</v>
      </c>
      <c r="Q20" s="30">
        <v>35</v>
      </c>
      <c r="R20" s="21"/>
      <c r="S20" s="24">
        <f>C20*Q20</f>
        <v>70</v>
      </c>
      <c r="U20" s="9">
        <v>40</v>
      </c>
      <c r="W20" s="3">
        <f>U20*$C$20</f>
        <v>80</v>
      </c>
    </row>
    <row r="21" spans="1:23" x14ac:dyDescent="0.25">
      <c r="A21" t="s">
        <v>85</v>
      </c>
      <c r="C21" s="7"/>
      <c r="E21" s="9"/>
      <c r="G21" s="3"/>
      <c r="I21" s="9"/>
      <c r="K21" s="3"/>
      <c r="M21" s="19"/>
      <c r="N21" s="21"/>
      <c r="O21" s="24"/>
      <c r="Q21" s="30"/>
      <c r="R21" s="21"/>
      <c r="S21" s="24"/>
      <c r="U21" s="9"/>
      <c r="W21" s="3">
        <v>-40</v>
      </c>
    </row>
    <row r="22" spans="1:23" x14ac:dyDescent="0.25">
      <c r="A22" t="s">
        <v>23</v>
      </c>
      <c r="C22" s="7">
        <v>150</v>
      </c>
      <c r="E22" s="10">
        <v>2.8400000000000002E-2</v>
      </c>
      <c r="G22" s="3">
        <f>E22*$C$22</f>
        <v>4.2600000000000007</v>
      </c>
      <c r="I22" s="10">
        <v>3.1199999999999999E-2</v>
      </c>
      <c r="K22" s="3">
        <f>I22*$C$22</f>
        <v>4.68</v>
      </c>
      <c r="M22" s="26"/>
      <c r="N22" s="21"/>
      <c r="O22" s="24">
        <f>M22*$C$22</f>
        <v>0</v>
      </c>
      <c r="Q22" s="30">
        <v>0.03</v>
      </c>
      <c r="R22" s="21"/>
      <c r="S22" s="24">
        <f>Q22*C22</f>
        <v>4.5</v>
      </c>
      <c r="U22" s="10">
        <v>0.06</v>
      </c>
      <c r="W22" s="3">
        <f>U22*$C$22</f>
        <v>9</v>
      </c>
    </row>
    <row r="23" spans="1:23" x14ac:dyDescent="0.25">
      <c r="A23" t="s">
        <v>25</v>
      </c>
      <c r="C23" s="7">
        <v>10752</v>
      </c>
      <c r="E23" s="10">
        <v>2.0999999999999999E-3</v>
      </c>
      <c r="G23" s="11">
        <f>E23*$C$23</f>
        <v>22.5792</v>
      </c>
      <c r="I23" s="10">
        <v>2.3E-3</v>
      </c>
      <c r="K23" s="11">
        <f>I23*$C$23</f>
        <v>24.729599999999998</v>
      </c>
      <c r="M23" s="26"/>
      <c r="N23" s="21"/>
      <c r="O23" s="20">
        <f>M23*$C$23</f>
        <v>0</v>
      </c>
      <c r="Q23" s="30"/>
      <c r="R23" s="21"/>
      <c r="S23" s="24"/>
      <c r="U23" s="10"/>
      <c r="W23" s="11">
        <f>U23*$C$23</f>
        <v>0</v>
      </c>
    </row>
    <row r="24" spans="1:23" x14ac:dyDescent="0.25">
      <c r="A24" t="s">
        <v>72</v>
      </c>
      <c r="C24" s="7">
        <v>1</v>
      </c>
      <c r="E24" s="10"/>
      <c r="G24" s="11">
        <f>E24*$C$24</f>
        <v>0</v>
      </c>
      <c r="I24" s="10"/>
      <c r="K24" s="11">
        <f>I24*$C$24</f>
        <v>0</v>
      </c>
      <c r="M24" s="26"/>
      <c r="N24" s="21"/>
      <c r="O24" s="20">
        <f>M24*$C$24</f>
        <v>0</v>
      </c>
      <c r="Q24" s="30"/>
      <c r="R24" s="21"/>
      <c r="S24" s="24"/>
      <c r="U24" s="10">
        <v>25</v>
      </c>
      <c r="W24" s="11">
        <f>U24*$C$24</f>
        <v>25</v>
      </c>
    </row>
    <row r="25" spans="1:23" x14ac:dyDescent="0.25">
      <c r="A25" t="s">
        <v>73</v>
      </c>
      <c r="C25" s="7">
        <v>5</v>
      </c>
      <c r="E25" s="10"/>
      <c r="G25" s="11">
        <f>E25*$C$25</f>
        <v>0</v>
      </c>
      <c r="I25" s="10"/>
      <c r="K25" s="11">
        <f>I25*$C$25</f>
        <v>0</v>
      </c>
      <c r="M25" s="26"/>
      <c r="N25" s="21"/>
      <c r="O25" s="20">
        <f>M25*$C$25</f>
        <v>0</v>
      </c>
      <c r="Q25" s="30">
        <v>0.5</v>
      </c>
      <c r="R25" s="21"/>
      <c r="S25" s="24">
        <f>C25*Q25</f>
        <v>2.5</v>
      </c>
      <c r="U25" s="10">
        <v>0.5</v>
      </c>
      <c r="W25" s="11">
        <f>U25*$C$25</f>
        <v>2.5</v>
      </c>
    </row>
    <row r="26" spans="1:23" x14ac:dyDescent="0.25">
      <c r="A26" t="s">
        <v>41</v>
      </c>
      <c r="C26" s="7">
        <v>0</v>
      </c>
      <c r="E26" s="10">
        <v>1.25</v>
      </c>
      <c r="G26" s="4">
        <f>E26*$C$26</f>
        <v>0</v>
      </c>
      <c r="I26" s="10">
        <v>1.25</v>
      </c>
      <c r="K26" s="4">
        <f>I26*$C$26</f>
        <v>0</v>
      </c>
      <c r="M26" s="26"/>
      <c r="N26" s="21"/>
      <c r="O26" s="25">
        <f>M26*$C$26</f>
        <v>0</v>
      </c>
      <c r="Q26" s="30"/>
      <c r="R26" s="21"/>
      <c r="S26" s="25"/>
      <c r="U26" s="10"/>
      <c r="W26" s="4">
        <f>U26*$C$26</f>
        <v>0</v>
      </c>
    </row>
    <row r="27" spans="1:23" x14ac:dyDescent="0.25">
      <c r="A27" t="s">
        <v>26</v>
      </c>
      <c r="C27" s="7"/>
      <c r="E27" s="9"/>
      <c r="G27" s="3">
        <f>SUM(G20:G26)</f>
        <v>90.839200000000005</v>
      </c>
      <c r="I27" s="9"/>
      <c r="K27" s="3">
        <f>SUM(K20:K26)</f>
        <v>99.809600000000017</v>
      </c>
      <c r="M27" s="19"/>
      <c r="N27" s="21"/>
      <c r="O27" s="24">
        <f>SUM(O20:O26)</f>
        <v>0</v>
      </c>
      <c r="Q27" s="30"/>
      <c r="R27" s="21"/>
      <c r="S27" s="24">
        <f>SUM(S20:S26)</f>
        <v>77</v>
      </c>
      <c r="U27" s="9"/>
      <c r="W27" s="3">
        <f>SUM(W20:W26)</f>
        <v>76.5</v>
      </c>
    </row>
    <row r="28" spans="1:23" ht="15" customHeight="1" x14ac:dyDescent="0.25">
      <c r="C28" s="7"/>
      <c r="E28" s="9"/>
      <c r="G28" s="3"/>
      <c r="I28" s="9"/>
      <c r="K28" s="3"/>
      <c r="M28" s="19"/>
      <c r="N28" s="21"/>
      <c r="O28" s="24"/>
      <c r="Q28" s="30"/>
      <c r="R28" s="21"/>
      <c r="S28" s="24"/>
      <c r="U28" s="9"/>
      <c r="W28" s="3"/>
    </row>
    <row r="29" spans="1:23" x14ac:dyDescent="0.25">
      <c r="A29" t="s">
        <v>27</v>
      </c>
      <c r="C29" s="7">
        <v>2</v>
      </c>
      <c r="E29" s="9">
        <v>60</v>
      </c>
      <c r="G29" s="3">
        <f>E29*$C$29</f>
        <v>120</v>
      </c>
      <c r="I29" s="9">
        <v>66</v>
      </c>
      <c r="K29" s="3">
        <f>I29*$C$29</f>
        <v>132</v>
      </c>
      <c r="M29" s="19">
        <v>90</v>
      </c>
      <c r="N29" s="21"/>
      <c r="O29" s="24">
        <f>M29*$C$29</f>
        <v>180</v>
      </c>
      <c r="Q29" s="30">
        <v>15</v>
      </c>
      <c r="R29" s="21"/>
      <c r="S29" s="24">
        <f>Q29*C29</f>
        <v>30</v>
      </c>
      <c r="U29" s="9"/>
      <c r="W29" s="3">
        <f>U29*$C$29</f>
        <v>0</v>
      </c>
    </row>
    <row r="30" spans="1:23" x14ac:dyDescent="0.25">
      <c r="A30" t="s">
        <v>69</v>
      </c>
      <c r="C30" s="7">
        <v>1</v>
      </c>
      <c r="E30" s="9"/>
      <c r="G30" s="3">
        <f>E30*$C$30</f>
        <v>0</v>
      </c>
      <c r="I30" s="9"/>
      <c r="K30" s="3">
        <f>I30*$C$30</f>
        <v>0</v>
      </c>
      <c r="M30" s="19"/>
      <c r="N30" s="21"/>
      <c r="O30" s="24">
        <f>M30*$C$30</f>
        <v>0</v>
      </c>
      <c r="Q30" s="22"/>
      <c r="S30" s="3"/>
      <c r="U30" s="9">
        <v>50</v>
      </c>
      <c r="W30" s="3">
        <f>U30*$C$30</f>
        <v>50</v>
      </c>
    </row>
    <row r="31" spans="1:23" x14ac:dyDescent="0.25">
      <c r="A31" t="s">
        <v>70</v>
      </c>
      <c r="C31" s="7">
        <v>1</v>
      </c>
      <c r="E31" s="9"/>
      <c r="G31" s="3">
        <f>E31*$C$31</f>
        <v>0</v>
      </c>
      <c r="I31" s="9"/>
      <c r="K31" s="3">
        <f>I31*$C$31</f>
        <v>0</v>
      </c>
      <c r="M31" s="19"/>
      <c r="N31" s="21"/>
      <c r="O31" s="24">
        <f>M31*$C$31</f>
        <v>0</v>
      </c>
      <c r="Q31" s="22"/>
      <c r="S31" s="3"/>
      <c r="U31" s="9">
        <v>15</v>
      </c>
      <c r="W31" s="3">
        <f>U31*$C$31</f>
        <v>15</v>
      </c>
    </row>
    <row r="32" spans="1:23" x14ac:dyDescent="0.25">
      <c r="A32" t="s">
        <v>28</v>
      </c>
      <c r="C32" s="7">
        <v>150</v>
      </c>
      <c r="E32" s="9">
        <v>0.05</v>
      </c>
      <c r="G32" s="3">
        <f>E32*$C$32</f>
        <v>7.5</v>
      </c>
      <c r="I32" s="9">
        <v>5.5E-2</v>
      </c>
      <c r="K32" s="3">
        <f>I32*$C$32</f>
        <v>8.25</v>
      </c>
      <c r="M32" s="19">
        <v>0.03</v>
      </c>
      <c r="N32" s="21"/>
      <c r="O32" s="24">
        <f>M32*$C$32</f>
        <v>4.5</v>
      </c>
      <c r="Q32" s="22"/>
      <c r="S32" s="3"/>
      <c r="U32" s="9">
        <v>0.05</v>
      </c>
      <c r="W32" s="3">
        <f>U32*$C$32</f>
        <v>7.5</v>
      </c>
    </row>
    <row r="33" spans="1:23" x14ac:dyDescent="0.25">
      <c r="A33" t="s">
        <v>65</v>
      </c>
      <c r="C33" s="7">
        <v>150</v>
      </c>
      <c r="E33" s="9"/>
      <c r="G33" s="3">
        <f>E33*$C$33</f>
        <v>0</v>
      </c>
      <c r="I33" s="9"/>
      <c r="K33" s="3">
        <f>I33*$C$33</f>
        <v>0</v>
      </c>
      <c r="M33" s="19">
        <v>0.08</v>
      </c>
      <c r="N33" s="21"/>
      <c r="O33" s="24">
        <f>M33*$C$33</f>
        <v>12</v>
      </c>
      <c r="Q33" s="22">
        <v>0.03</v>
      </c>
      <c r="S33" s="3">
        <f>C33*Q33</f>
        <v>4.5</v>
      </c>
      <c r="U33" s="9"/>
      <c r="W33" s="3">
        <f>U33*$C$33</f>
        <v>0</v>
      </c>
    </row>
    <row r="34" spans="1:23" x14ac:dyDescent="0.25">
      <c r="A34" t="s">
        <v>66</v>
      </c>
      <c r="C34" s="7">
        <v>150</v>
      </c>
      <c r="E34" s="9"/>
      <c r="G34" s="3">
        <f>E34*$C$34</f>
        <v>0</v>
      </c>
      <c r="I34" s="9"/>
      <c r="K34" s="3">
        <f>I34*$C$34</f>
        <v>0</v>
      </c>
      <c r="M34" s="19">
        <v>0.2</v>
      </c>
      <c r="N34" s="21"/>
      <c r="O34" s="24">
        <f>M34*$C$34</f>
        <v>30</v>
      </c>
      <c r="Q34" s="22">
        <v>0.02</v>
      </c>
      <c r="S34" s="3">
        <f>Q34*C34</f>
        <v>3</v>
      </c>
      <c r="U34" s="9"/>
      <c r="W34" s="3">
        <f>U34*$C$34</f>
        <v>0</v>
      </c>
    </row>
    <row r="35" spans="1:23" x14ac:dyDescent="0.25">
      <c r="A35" t="s">
        <v>67</v>
      </c>
      <c r="C35" s="7">
        <v>150</v>
      </c>
      <c r="E35" s="9"/>
      <c r="G35" s="3">
        <f>E35*$C$35</f>
        <v>0</v>
      </c>
      <c r="I35" s="9"/>
      <c r="K35" s="3">
        <f>I35*$C$35</f>
        <v>0</v>
      </c>
      <c r="M35" s="19">
        <v>0.18</v>
      </c>
      <c r="N35" s="21"/>
      <c r="O35" s="24">
        <f>M35*$C$35</f>
        <v>27</v>
      </c>
      <c r="Q35" s="22"/>
      <c r="S35" s="3"/>
      <c r="U35" s="9"/>
      <c r="W35" s="3">
        <f>U35*$C$35</f>
        <v>0</v>
      </c>
    </row>
    <row r="36" spans="1:23" x14ac:dyDescent="0.25">
      <c r="A36" t="s">
        <v>68</v>
      </c>
      <c r="C36" s="7">
        <v>12</v>
      </c>
      <c r="E36" s="9"/>
      <c r="G36" s="3">
        <f>E36*$C$36</f>
        <v>0</v>
      </c>
      <c r="I36" s="9"/>
      <c r="K36" s="3">
        <f>I36*$C$36</f>
        <v>0</v>
      </c>
      <c r="M36" s="19">
        <v>12.5</v>
      </c>
      <c r="N36" s="21"/>
      <c r="O36" s="24">
        <f>M36*$C$36</f>
        <v>150</v>
      </c>
      <c r="Q36" s="22"/>
      <c r="S36" s="3"/>
      <c r="U36" s="9"/>
      <c r="W36" s="3">
        <f>U36*$C$36</f>
        <v>0</v>
      </c>
    </row>
    <row r="37" spans="1:23" x14ac:dyDescent="0.25">
      <c r="A37" t="s">
        <v>86</v>
      </c>
      <c r="C37" s="7">
        <v>2</v>
      </c>
      <c r="E37" s="9"/>
      <c r="G37" s="3"/>
      <c r="I37" s="9"/>
      <c r="K37" s="3"/>
      <c r="M37" s="19"/>
      <c r="N37" s="21"/>
      <c r="O37" s="24"/>
      <c r="Q37" s="22">
        <v>4</v>
      </c>
      <c r="S37" s="3">
        <f>Q37*C37</f>
        <v>8</v>
      </c>
      <c r="U37" s="9">
        <v>1.75</v>
      </c>
      <c r="W37" s="3">
        <f>U37*$C$37</f>
        <v>3.5</v>
      </c>
    </row>
    <row r="38" spans="1:23" x14ac:dyDescent="0.25">
      <c r="A38" t="s">
        <v>87</v>
      </c>
      <c r="C38" s="7">
        <v>4</v>
      </c>
      <c r="E38" s="9"/>
      <c r="G38" s="3"/>
      <c r="I38" s="9"/>
      <c r="K38" s="3"/>
      <c r="M38" s="19"/>
      <c r="N38" s="21"/>
      <c r="O38" s="24"/>
      <c r="Q38" s="22">
        <v>3</v>
      </c>
      <c r="S38" s="3">
        <f>Q38*C38</f>
        <v>12</v>
      </c>
      <c r="U38" s="9">
        <v>5</v>
      </c>
      <c r="W38" s="3">
        <f>U38*$C$38</f>
        <v>20</v>
      </c>
    </row>
    <row r="39" spans="1:23" x14ac:dyDescent="0.25">
      <c r="A39" t="s">
        <v>88</v>
      </c>
      <c r="C39" s="7">
        <v>150</v>
      </c>
      <c r="E39" s="9"/>
      <c r="G39" s="3"/>
      <c r="I39" s="9"/>
      <c r="K39" s="3"/>
      <c r="M39" s="19"/>
      <c r="N39" s="21"/>
      <c r="O39" s="24"/>
      <c r="Q39" s="22"/>
      <c r="S39" s="3"/>
      <c r="U39" s="9">
        <v>0.02</v>
      </c>
      <c r="W39" s="3">
        <f>U39*$C$39</f>
        <v>3</v>
      </c>
    </row>
    <row r="40" spans="1:23" x14ac:dyDescent="0.25">
      <c r="A40" t="s">
        <v>89</v>
      </c>
      <c r="C40" s="7">
        <v>2</v>
      </c>
      <c r="E40" s="9"/>
      <c r="G40" s="3"/>
      <c r="I40" s="9"/>
      <c r="K40" s="3"/>
      <c r="M40" s="19"/>
      <c r="N40" s="21"/>
      <c r="O40" s="24"/>
      <c r="Q40" s="22"/>
      <c r="S40" s="3"/>
      <c r="U40" s="9">
        <v>10</v>
      </c>
      <c r="W40" s="3">
        <f>U40*$C$40</f>
        <v>20</v>
      </c>
    </row>
    <row r="41" spans="1:23" x14ac:dyDescent="0.25">
      <c r="A41" t="s">
        <v>90</v>
      </c>
      <c r="C41" s="7">
        <v>2</v>
      </c>
      <c r="E41" s="9"/>
      <c r="G41" s="3"/>
      <c r="I41" s="9"/>
      <c r="K41" s="3"/>
      <c r="M41" s="19"/>
      <c r="N41" s="21"/>
      <c r="O41" s="24"/>
      <c r="Q41" s="22"/>
      <c r="S41" s="3"/>
      <c r="U41" s="9">
        <v>40</v>
      </c>
      <c r="W41" s="3">
        <f>U41*$C$41</f>
        <v>80</v>
      </c>
    </row>
    <row r="42" spans="1:23" x14ac:dyDescent="0.25">
      <c r="A42" t="s">
        <v>91</v>
      </c>
      <c r="C42" s="7">
        <v>150</v>
      </c>
      <c r="E42" s="9"/>
      <c r="G42" s="3"/>
      <c r="I42" s="9"/>
      <c r="K42" s="3"/>
      <c r="M42" s="19"/>
      <c r="N42" s="21"/>
      <c r="O42" s="24"/>
      <c r="Q42" s="22"/>
      <c r="S42" s="3"/>
      <c r="U42" s="9">
        <v>0</v>
      </c>
      <c r="W42" s="3">
        <f>U42*$C$42</f>
        <v>0</v>
      </c>
    </row>
    <row r="43" spans="1:23" x14ac:dyDescent="0.25">
      <c r="A43" t="s">
        <v>49</v>
      </c>
      <c r="C43" s="7">
        <v>2</v>
      </c>
      <c r="E43" s="9">
        <v>25</v>
      </c>
      <c r="G43" s="4">
        <f>E43*$C$43</f>
        <v>50</v>
      </c>
      <c r="I43" s="9">
        <v>27.5</v>
      </c>
      <c r="K43" s="4">
        <f>I43*$C$43</f>
        <v>55</v>
      </c>
      <c r="M43" s="19">
        <v>10</v>
      </c>
      <c r="N43" s="21"/>
      <c r="O43" s="25">
        <f>M43*$C$43</f>
        <v>20</v>
      </c>
      <c r="Q43" s="22"/>
      <c r="S43" s="4"/>
      <c r="U43" s="9"/>
      <c r="W43" s="4">
        <f>U43*$C$43</f>
        <v>0</v>
      </c>
    </row>
    <row r="44" spans="1:23" x14ac:dyDescent="0.25">
      <c r="A44" t="s">
        <v>29</v>
      </c>
      <c r="C44" s="7"/>
      <c r="E44" s="9"/>
      <c r="G44" s="3">
        <f>SUM(G29:G43)</f>
        <v>177.5</v>
      </c>
      <c r="I44" s="9"/>
      <c r="K44" s="3">
        <f>SUM(K29:K43)</f>
        <v>195.25</v>
      </c>
      <c r="M44" s="19"/>
      <c r="N44" s="21"/>
      <c r="O44" s="24">
        <f>SUM(O29:O43)</f>
        <v>423.5</v>
      </c>
      <c r="Q44" s="22"/>
      <c r="S44" s="3">
        <f>SUM(S29:S43)</f>
        <v>57.5</v>
      </c>
      <c r="U44" s="9"/>
      <c r="W44" s="3">
        <f>SUM(W29:W43)</f>
        <v>199</v>
      </c>
    </row>
    <row r="45" spans="1:23" ht="15" customHeight="1" x14ac:dyDescent="0.25">
      <c r="C45" s="7"/>
      <c r="E45" s="9"/>
      <c r="I45" s="9"/>
      <c r="M45" s="19"/>
      <c r="N45" s="21"/>
      <c r="O45" s="21"/>
      <c r="Q45" s="22"/>
      <c r="S45" s="3"/>
      <c r="U45" s="9"/>
    </row>
    <row r="46" spans="1:23" ht="15" customHeight="1" x14ac:dyDescent="0.25">
      <c r="A46" t="s">
        <v>50</v>
      </c>
      <c r="C46" s="7">
        <v>1</v>
      </c>
      <c r="E46" s="9">
        <v>60</v>
      </c>
      <c r="G46" s="3">
        <f>E46*$C$46</f>
        <v>60</v>
      </c>
      <c r="I46" s="9">
        <f t="shared" ref="I46:I56" si="0">E46*1.1</f>
        <v>66</v>
      </c>
      <c r="K46" s="3">
        <f>I46*$C$46</f>
        <v>66</v>
      </c>
      <c r="M46" s="19">
        <v>25</v>
      </c>
      <c r="N46" s="21"/>
      <c r="O46" s="24">
        <f>M46*$C$46</f>
        <v>25</v>
      </c>
      <c r="Q46" s="22">
        <v>10</v>
      </c>
      <c r="S46" s="3">
        <f>Q46*C46</f>
        <v>10</v>
      </c>
      <c r="U46" s="9"/>
      <c r="W46" s="3">
        <f>U46*$C$46</f>
        <v>0</v>
      </c>
    </row>
    <row r="47" spans="1:23" x14ac:dyDescent="0.25">
      <c r="A47" t="s">
        <v>30</v>
      </c>
      <c r="C47" s="7">
        <v>16</v>
      </c>
      <c r="E47" s="9">
        <v>0.28000000000000003</v>
      </c>
      <c r="G47" s="3">
        <f>E47*$C$47</f>
        <v>4.4800000000000004</v>
      </c>
      <c r="I47" s="9">
        <f t="shared" si="0"/>
        <v>0.30800000000000005</v>
      </c>
      <c r="K47" s="3">
        <f>I47*$C$47</f>
        <v>4.9280000000000008</v>
      </c>
      <c r="M47" s="19">
        <v>0.1</v>
      </c>
      <c r="N47" s="21"/>
      <c r="O47" s="24">
        <f>M47*$C$47</f>
        <v>1.6</v>
      </c>
      <c r="Q47" s="22">
        <v>0.1</v>
      </c>
      <c r="S47" s="3">
        <f>Q47*C47</f>
        <v>1.6</v>
      </c>
      <c r="U47" s="9">
        <v>0</v>
      </c>
      <c r="W47" s="3">
        <f>U47*$C$47</f>
        <v>0</v>
      </c>
    </row>
    <row r="48" spans="1:23" x14ac:dyDescent="0.25">
      <c r="A48" t="s">
        <v>52</v>
      </c>
      <c r="C48" s="7">
        <v>15</v>
      </c>
      <c r="E48" s="9"/>
      <c r="G48" s="3">
        <f>E48*$C$48</f>
        <v>0</v>
      </c>
      <c r="I48" s="9"/>
      <c r="K48" s="3">
        <f>I48*$C$48</f>
        <v>0</v>
      </c>
      <c r="M48" s="19">
        <v>0.25</v>
      </c>
      <c r="N48" s="21"/>
      <c r="O48" s="24">
        <f>M48*$C$48</f>
        <v>3.75</v>
      </c>
      <c r="Q48" s="22"/>
      <c r="S48" s="3"/>
      <c r="U48" s="9"/>
      <c r="W48" s="3">
        <f>U48*$C$48</f>
        <v>0</v>
      </c>
    </row>
    <row r="49" spans="1:23" x14ac:dyDescent="0.25">
      <c r="A49" t="s">
        <v>110</v>
      </c>
      <c r="C49" s="7">
        <v>1</v>
      </c>
      <c r="E49" s="9"/>
      <c r="G49" s="3"/>
      <c r="I49" s="9"/>
      <c r="K49" s="3"/>
      <c r="M49" s="19"/>
      <c r="N49" s="21"/>
      <c r="O49" s="24"/>
      <c r="Q49" s="22">
        <v>5</v>
      </c>
      <c r="S49" s="3">
        <f>Q49*C49</f>
        <v>5</v>
      </c>
      <c r="U49" s="9"/>
      <c r="W49" s="3"/>
    </row>
    <row r="50" spans="1:23" x14ac:dyDescent="0.25">
      <c r="A50" t="s">
        <v>31</v>
      </c>
      <c r="C50" s="7">
        <v>2</v>
      </c>
      <c r="E50" s="9">
        <v>0.02</v>
      </c>
      <c r="G50" s="3">
        <f>E50*$C$50</f>
        <v>0.04</v>
      </c>
      <c r="I50" s="9">
        <f t="shared" si="0"/>
        <v>2.2000000000000002E-2</v>
      </c>
      <c r="K50" s="3">
        <f>I50*$C$50</f>
        <v>4.4000000000000004E-2</v>
      </c>
      <c r="M50" s="19"/>
      <c r="N50" s="21"/>
      <c r="O50" s="24">
        <f>M50*$C$50</f>
        <v>0</v>
      </c>
      <c r="Q50" s="22"/>
      <c r="S50" s="3"/>
      <c r="U50" s="9">
        <v>0</v>
      </c>
      <c r="W50" s="3">
        <f>U50*$C$50</f>
        <v>0</v>
      </c>
    </row>
    <row r="51" spans="1:23" x14ac:dyDescent="0.25">
      <c r="A51" t="s">
        <v>6</v>
      </c>
      <c r="C51" s="7">
        <v>1</v>
      </c>
      <c r="E51" s="9">
        <v>0.4</v>
      </c>
      <c r="G51" s="3">
        <f>E51*$C$51</f>
        <v>0.4</v>
      </c>
      <c r="I51" s="9">
        <f t="shared" si="0"/>
        <v>0.44000000000000006</v>
      </c>
      <c r="K51" s="3">
        <f>I51*$C$51</f>
        <v>0.44000000000000006</v>
      </c>
      <c r="M51" s="19"/>
      <c r="N51" s="21"/>
      <c r="O51" s="24">
        <f>M51*$C$51</f>
        <v>0</v>
      </c>
      <c r="Q51" s="22"/>
      <c r="S51" s="3"/>
      <c r="U51" s="9"/>
      <c r="W51" s="3">
        <f>U51*$C$51</f>
        <v>0</v>
      </c>
    </row>
    <row r="52" spans="1:23" x14ac:dyDescent="0.25">
      <c r="A52" t="s">
        <v>7</v>
      </c>
      <c r="C52" s="7">
        <v>1</v>
      </c>
      <c r="E52" s="9">
        <v>7.75</v>
      </c>
      <c r="G52" s="3">
        <f>E52*$C$52</f>
        <v>7.75</v>
      </c>
      <c r="I52" s="9">
        <f t="shared" si="0"/>
        <v>8.5250000000000004</v>
      </c>
      <c r="K52" s="3">
        <f>I52*$C$52</f>
        <v>8.5250000000000004</v>
      </c>
      <c r="M52" s="19"/>
      <c r="N52" s="21"/>
      <c r="O52" s="24">
        <f>M52*$C$52</f>
        <v>0</v>
      </c>
      <c r="Q52" s="22">
        <v>5</v>
      </c>
      <c r="S52" s="3">
        <f>Q52*C52</f>
        <v>5</v>
      </c>
      <c r="U52" s="9">
        <v>4</v>
      </c>
      <c r="W52" s="3">
        <f>U52*$C$52</f>
        <v>4</v>
      </c>
    </row>
    <row r="53" spans="1:23" x14ac:dyDescent="0.25">
      <c r="A53" t="s">
        <v>39</v>
      </c>
      <c r="C53" s="7">
        <v>1</v>
      </c>
      <c r="E53" s="9">
        <v>2.1</v>
      </c>
      <c r="G53" s="3">
        <f>E53*$C$53</f>
        <v>2.1</v>
      </c>
      <c r="I53" s="9">
        <f t="shared" si="0"/>
        <v>2.3100000000000005</v>
      </c>
      <c r="K53" s="3">
        <f>I53*$C$53</f>
        <v>2.3100000000000005</v>
      </c>
      <c r="M53" s="19">
        <v>7</v>
      </c>
      <c r="N53" s="21"/>
      <c r="O53" s="24">
        <f>M53*$C$53</f>
        <v>7</v>
      </c>
      <c r="Q53" s="22">
        <v>3</v>
      </c>
      <c r="S53" s="3">
        <f>Q53*C53</f>
        <v>3</v>
      </c>
      <c r="U53" s="9"/>
      <c r="W53" s="3">
        <f>U53*$C$53</f>
        <v>0</v>
      </c>
    </row>
    <row r="54" spans="1:23" x14ac:dyDescent="0.25">
      <c r="A54" t="s">
        <v>51</v>
      </c>
      <c r="C54" s="7">
        <v>4</v>
      </c>
      <c r="E54" s="9"/>
      <c r="G54" s="3">
        <f>E54*$C$54</f>
        <v>0</v>
      </c>
      <c r="I54" s="9"/>
      <c r="K54" s="3">
        <f>I54*$C$54</f>
        <v>0</v>
      </c>
      <c r="M54" s="19">
        <v>5</v>
      </c>
      <c r="N54" s="21"/>
      <c r="O54" s="24">
        <f>M54*$C$54</f>
        <v>20</v>
      </c>
      <c r="Q54" s="22"/>
      <c r="S54" s="3"/>
      <c r="U54" s="9"/>
      <c r="W54" s="3">
        <f>U54*$C$54</f>
        <v>0</v>
      </c>
    </row>
    <row r="55" spans="1:23" x14ac:dyDescent="0.25">
      <c r="A55" t="s">
        <v>84</v>
      </c>
      <c r="C55" s="7">
        <v>20</v>
      </c>
      <c r="E55" s="9"/>
      <c r="G55" s="3">
        <f>E55*$C$55</f>
        <v>0</v>
      </c>
      <c r="I55" s="9"/>
      <c r="K55" s="3">
        <f>I55*$C$55</f>
        <v>0</v>
      </c>
      <c r="M55" s="19"/>
      <c r="N55" s="21"/>
      <c r="O55" s="24">
        <f>M55*$C$55</f>
        <v>0</v>
      </c>
      <c r="Q55" s="22"/>
      <c r="S55" s="3"/>
      <c r="U55" s="9">
        <v>0.17</v>
      </c>
      <c r="W55" s="3">
        <f>U55*$C$55</f>
        <v>3.4000000000000004</v>
      </c>
    </row>
    <row r="56" spans="1:23" x14ac:dyDescent="0.25">
      <c r="A56" t="s">
        <v>8</v>
      </c>
      <c r="C56" s="7">
        <v>0</v>
      </c>
      <c r="E56" s="9">
        <v>2.5000000000000001E-2</v>
      </c>
      <c r="G56" s="3">
        <f>E56*$C$56</f>
        <v>0</v>
      </c>
      <c r="I56" s="9">
        <f t="shared" si="0"/>
        <v>2.7500000000000004E-2</v>
      </c>
      <c r="K56" s="3">
        <f>I56*$C$56</f>
        <v>0</v>
      </c>
      <c r="M56" s="19"/>
      <c r="N56" s="21"/>
      <c r="O56" s="24">
        <f>M56*$C$56</f>
        <v>0</v>
      </c>
      <c r="Q56" s="22"/>
      <c r="S56" s="3"/>
      <c r="U56" s="9"/>
      <c r="W56" s="3">
        <f>U56*$C$56</f>
        <v>0</v>
      </c>
    </row>
    <row r="57" spans="1:23" x14ac:dyDescent="0.25">
      <c r="A57" t="s">
        <v>9</v>
      </c>
      <c r="C57" s="7">
        <v>0</v>
      </c>
      <c r="E57" s="9">
        <v>0</v>
      </c>
      <c r="G57" s="4">
        <f>E57*$C$57</f>
        <v>0</v>
      </c>
      <c r="I57" s="9">
        <v>0</v>
      </c>
      <c r="K57" s="4">
        <f>I57*$C$57</f>
        <v>0</v>
      </c>
      <c r="M57" s="19"/>
      <c r="N57" s="21"/>
      <c r="O57" s="25">
        <f>M57*$C$57</f>
        <v>0</v>
      </c>
      <c r="Q57" s="22"/>
      <c r="S57" s="4"/>
      <c r="U57" s="9"/>
      <c r="W57" s="4">
        <f>U57*$C$57</f>
        <v>0</v>
      </c>
    </row>
    <row r="58" spans="1:23" x14ac:dyDescent="0.25">
      <c r="A58" t="s">
        <v>10</v>
      </c>
      <c r="C58" s="7"/>
      <c r="E58" s="9"/>
      <c r="G58" s="3">
        <f>SUM(G46:G57)</f>
        <v>74.77000000000001</v>
      </c>
      <c r="I58" s="9"/>
      <c r="K58" s="3">
        <f>SUM(K46:K57)</f>
        <v>82.247</v>
      </c>
      <c r="M58" s="19"/>
      <c r="N58" s="21"/>
      <c r="O58" s="24">
        <f>SUM(O46:O57)</f>
        <v>57.35</v>
      </c>
      <c r="Q58" s="22"/>
      <c r="S58" s="3">
        <f>SUM(S46:S57)</f>
        <v>24.6</v>
      </c>
      <c r="U58" s="9"/>
      <c r="W58" s="3">
        <f>SUM(W46:W57)</f>
        <v>7.4</v>
      </c>
    </row>
    <row r="59" spans="1:23" ht="15" customHeight="1" x14ac:dyDescent="0.25">
      <c r="C59" s="7"/>
      <c r="E59" s="9"/>
      <c r="I59" s="9"/>
      <c r="M59" s="19"/>
      <c r="N59" s="21"/>
      <c r="O59" s="21"/>
      <c r="Q59" s="22"/>
      <c r="S59" s="3"/>
      <c r="U59" s="9"/>
    </row>
    <row r="60" spans="1:23" ht="15" customHeight="1" x14ac:dyDescent="0.25">
      <c r="A60" t="s">
        <v>58</v>
      </c>
      <c r="C60" s="7">
        <v>1</v>
      </c>
      <c r="E60" s="9"/>
      <c r="G60" s="3">
        <f>E60*$C$60</f>
        <v>0</v>
      </c>
      <c r="I60" s="9"/>
      <c r="K60" s="3">
        <f>I60*$C$60</f>
        <v>0</v>
      </c>
      <c r="M60" s="19">
        <v>25</v>
      </c>
      <c r="N60" s="21"/>
      <c r="O60" s="24">
        <f>M60*$C$60</f>
        <v>25</v>
      </c>
      <c r="Q60" s="22">
        <v>30</v>
      </c>
      <c r="S60" s="3">
        <f>Q60*C60</f>
        <v>30</v>
      </c>
      <c r="U60" s="9"/>
      <c r="W60" s="3">
        <f>U60*$C$60</f>
        <v>0</v>
      </c>
    </row>
    <row r="61" spans="1:23" ht="15" customHeight="1" x14ac:dyDescent="0.25">
      <c r="A61" t="s">
        <v>58</v>
      </c>
      <c r="C61" s="7">
        <v>1</v>
      </c>
      <c r="E61" s="9"/>
      <c r="G61" s="3">
        <f>E61*$C$61</f>
        <v>0</v>
      </c>
      <c r="I61" s="9"/>
      <c r="K61" s="3">
        <f>I61*$C$61</f>
        <v>0</v>
      </c>
      <c r="M61" s="19">
        <v>5</v>
      </c>
      <c r="N61" s="21"/>
      <c r="O61" s="24">
        <f>M61*$C$61</f>
        <v>5</v>
      </c>
      <c r="Q61" s="22"/>
      <c r="S61" s="3"/>
      <c r="U61" s="9"/>
      <c r="W61" s="3">
        <f>U61*$C$61</f>
        <v>0</v>
      </c>
    </row>
    <row r="62" spans="1:23" ht="15" customHeight="1" x14ac:dyDescent="0.25">
      <c r="A62" t="s">
        <v>59</v>
      </c>
      <c r="C62" s="7">
        <v>1</v>
      </c>
      <c r="E62" s="9"/>
      <c r="G62" s="4">
        <f>E62*$C$62</f>
        <v>0</v>
      </c>
      <c r="I62" s="9"/>
      <c r="K62" s="4">
        <f>I62*$C$62</f>
        <v>0</v>
      </c>
      <c r="M62" s="19">
        <v>14</v>
      </c>
      <c r="N62" s="21"/>
      <c r="O62" s="25">
        <f>M62*$C$62</f>
        <v>14</v>
      </c>
      <c r="Q62" s="22"/>
      <c r="S62" s="4"/>
      <c r="U62" s="9"/>
      <c r="W62" s="4">
        <f>U62*$C$62</f>
        <v>0</v>
      </c>
    </row>
    <row r="63" spans="1:23" ht="15" customHeight="1" x14ac:dyDescent="0.25">
      <c r="A63" t="s">
        <v>60</v>
      </c>
      <c r="C63" s="7"/>
      <c r="E63" s="9"/>
      <c r="G63" s="6">
        <f>SUM(G60:G62)</f>
        <v>0</v>
      </c>
      <c r="I63" s="9"/>
      <c r="K63" s="6">
        <f>SUM(K60:K62)</f>
        <v>0</v>
      </c>
      <c r="M63" s="19"/>
      <c r="N63" s="21"/>
      <c r="O63" s="29">
        <f>SUM(O60:O62)</f>
        <v>44</v>
      </c>
      <c r="Q63" s="22"/>
      <c r="S63" s="6">
        <f>SUM(S60:S62)</f>
        <v>30</v>
      </c>
      <c r="U63" s="9"/>
      <c r="W63" s="6">
        <f>SUM(W60:W62)</f>
        <v>0</v>
      </c>
    </row>
    <row r="64" spans="1:23" ht="15" customHeight="1" x14ac:dyDescent="0.25">
      <c r="C64" s="7"/>
      <c r="E64" s="9"/>
      <c r="I64" s="9"/>
      <c r="M64" s="19"/>
      <c r="N64" s="21"/>
      <c r="O64" s="21"/>
      <c r="Q64" s="22"/>
      <c r="S64" s="3"/>
      <c r="U64" s="9"/>
    </row>
    <row r="65" spans="1:23" ht="15" customHeight="1" x14ac:dyDescent="0.25">
      <c r="A65" t="s">
        <v>61</v>
      </c>
      <c r="C65" s="7">
        <v>5</v>
      </c>
      <c r="E65" s="9"/>
      <c r="G65" s="3">
        <f>E65*$C$65</f>
        <v>0</v>
      </c>
      <c r="I65" s="9"/>
      <c r="K65" s="3">
        <f>I65*$C$65</f>
        <v>0</v>
      </c>
      <c r="M65" s="19">
        <v>1.1000000000000001</v>
      </c>
      <c r="N65" s="21"/>
      <c r="O65" s="24">
        <f>M65*$C$65</f>
        <v>5.5</v>
      </c>
      <c r="Q65" s="22">
        <v>0.75</v>
      </c>
      <c r="S65" s="3">
        <f>Q65*C65</f>
        <v>3.75</v>
      </c>
      <c r="U65" s="9"/>
      <c r="W65" s="3">
        <f>U65*$C$65</f>
        <v>0</v>
      </c>
    </row>
    <row r="66" spans="1:23" ht="15" customHeight="1" x14ac:dyDescent="0.25">
      <c r="A66" t="s">
        <v>107</v>
      </c>
      <c r="C66" s="7">
        <v>1</v>
      </c>
      <c r="E66" s="9"/>
      <c r="G66" s="3"/>
      <c r="I66" s="9"/>
      <c r="K66" s="3"/>
      <c r="M66" s="19"/>
      <c r="N66" s="21"/>
      <c r="O66" s="24"/>
      <c r="Q66" s="22">
        <v>50</v>
      </c>
      <c r="S66" s="3">
        <f>Q66*C66</f>
        <v>50</v>
      </c>
      <c r="U66" s="9"/>
      <c r="W66" s="3"/>
    </row>
    <row r="67" spans="1:23" ht="15" customHeight="1" x14ac:dyDescent="0.25">
      <c r="A67" t="s">
        <v>63</v>
      </c>
      <c r="C67" s="7">
        <v>1</v>
      </c>
      <c r="E67" s="9"/>
      <c r="G67" s="3">
        <f>E67*$C$67</f>
        <v>0</v>
      </c>
      <c r="I67" s="9"/>
      <c r="K67" s="3">
        <f>I67*$C$67</f>
        <v>0</v>
      </c>
      <c r="M67" s="19">
        <v>9.5000000000000001E-2</v>
      </c>
      <c r="N67" s="21"/>
      <c r="O67" s="24">
        <f>M67*$C$67</f>
        <v>9.5000000000000001E-2</v>
      </c>
      <c r="Q67" s="22"/>
      <c r="S67" s="3"/>
      <c r="U67" s="9"/>
      <c r="W67" s="3">
        <f>U67*$C$67</f>
        <v>0</v>
      </c>
    </row>
    <row r="68" spans="1:23" ht="15" customHeight="1" x14ac:dyDescent="0.25">
      <c r="A68" t="s">
        <v>62</v>
      </c>
      <c r="C68" s="7">
        <v>4</v>
      </c>
      <c r="E68" s="9"/>
      <c r="G68" s="4">
        <f>E68*$C$68</f>
        <v>0</v>
      </c>
      <c r="I68" s="9"/>
      <c r="K68" s="4">
        <f>I68*$C$68</f>
        <v>0</v>
      </c>
      <c r="M68" s="19">
        <v>0.125</v>
      </c>
      <c r="N68" s="21"/>
      <c r="O68" s="25">
        <f>M68*$C$68</f>
        <v>0.5</v>
      </c>
      <c r="Q68" s="22">
        <v>0.14000000000000001</v>
      </c>
      <c r="S68" s="4">
        <f>Q68*C68</f>
        <v>0.56000000000000005</v>
      </c>
      <c r="U68" s="9"/>
      <c r="W68" s="4">
        <f>U68*$C$68</f>
        <v>0</v>
      </c>
    </row>
    <row r="69" spans="1:23" ht="15" customHeight="1" x14ac:dyDescent="0.25">
      <c r="A69" t="s">
        <v>64</v>
      </c>
      <c r="C69" s="7"/>
      <c r="E69" s="9"/>
      <c r="G69" s="6">
        <f>SUM(G65:G68)</f>
        <v>0</v>
      </c>
      <c r="I69" s="9"/>
      <c r="K69" s="6">
        <f>SUM(K65:K68)</f>
        <v>0</v>
      </c>
      <c r="M69" s="19"/>
      <c r="N69" s="21"/>
      <c r="O69" s="29">
        <f>SUM(O65:O68)</f>
        <v>6.0949999999999998</v>
      </c>
      <c r="Q69" s="22"/>
      <c r="S69" s="6">
        <f>SUM(S65:S68)</f>
        <v>54.31</v>
      </c>
      <c r="U69" s="9"/>
      <c r="W69" s="6">
        <f>SUM(W65:W68)</f>
        <v>0</v>
      </c>
    </row>
    <row r="70" spans="1:23" ht="15" customHeight="1" x14ac:dyDescent="0.25">
      <c r="C70" s="7"/>
      <c r="E70" s="9"/>
      <c r="I70" s="9"/>
      <c r="M70" s="19"/>
      <c r="N70" s="21"/>
      <c r="O70" s="21"/>
      <c r="Q70" s="22"/>
      <c r="S70" s="3"/>
      <c r="U70" s="9"/>
    </row>
    <row r="71" spans="1:23" x14ac:dyDescent="0.25">
      <c r="A71" t="s">
        <v>11</v>
      </c>
      <c r="C71" s="7">
        <v>0</v>
      </c>
      <c r="E71" s="9">
        <v>0</v>
      </c>
      <c r="G71" s="3">
        <f>E71*$C$71</f>
        <v>0</v>
      </c>
      <c r="I71" s="9">
        <v>0</v>
      </c>
      <c r="K71" s="3">
        <f>I71*$C$71</f>
        <v>0</v>
      </c>
      <c r="M71" s="19"/>
      <c r="N71" s="21"/>
      <c r="O71" s="24">
        <f>M71*$C$71</f>
        <v>0</v>
      </c>
      <c r="Q71" s="22"/>
      <c r="S71" s="3"/>
      <c r="U71" s="9"/>
      <c r="W71" s="3">
        <f>U71*$C$71</f>
        <v>0</v>
      </c>
    </row>
    <row r="72" spans="1:23" x14ac:dyDescent="0.25">
      <c r="A72" t="s">
        <v>32</v>
      </c>
      <c r="C72" s="7">
        <v>3</v>
      </c>
      <c r="E72" s="9">
        <v>7.5</v>
      </c>
      <c r="G72" s="4">
        <f>E72*$C$72</f>
        <v>22.5</v>
      </c>
      <c r="I72" s="9">
        <f>E72*1.1</f>
        <v>8.25</v>
      </c>
      <c r="K72" s="4">
        <f>I72*$C$72</f>
        <v>24.75</v>
      </c>
      <c r="M72" s="19"/>
      <c r="N72" s="21"/>
      <c r="O72" s="25">
        <f>M72*$C$72</f>
        <v>0</v>
      </c>
      <c r="Q72" s="22">
        <v>7</v>
      </c>
      <c r="S72" s="4">
        <f>Q72*C72</f>
        <v>21</v>
      </c>
      <c r="U72" s="9"/>
      <c r="W72" s="4">
        <f>U72*$C$72</f>
        <v>0</v>
      </c>
    </row>
    <row r="73" spans="1:23" x14ac:dyDescent="0.25">
      <c r="A73" t="s">
        <v>33</v>
      </c>
      <c r="C73" s="7"/>
      <c r="E73" s="9"/>
      <c r="G73" s="3">
        <f>SUM(G71:G72)</f>
        <v>22.5</v>
      </c>
      <c r="I73" s="9"/>
      <c r="K73" s="3">
        <f>SUM(K71:K72)</f>
        <v>24.75</v>
      </c>
      <c r="M73" s="19"/>
      <c r="N73" s="21"/>
      <c r="O73" s="24">
        <f>SUM(O71:O72)</f>
        <v>0</v>
      </c>
      <c r="Q73" s="22"/>
      <c r="S73" s="3">
        <f>SUM(S71:S72)</f>
        <v>21</v>
      </c>
      <c r="U73" s="9"/>
      <c r="W73" s="3">
        <f>SUM(W71:W72)</f>
        <v>0</v>
      </c>
    </row>
    <row r="74" spans="1:23" ht="15" customHeight="1" x14ac:dyDescent="0.25">
      <c r="C74" s="7"/>
      <c r="E74" s="9"/>
      <c r="I74" s="9"/>
      <c r="M74" s="19"/>
      <c r="N74" s="21"/>
      <c r="O74" s="21"/>
      <c r="Q74" s="22"/>
      <c r="S74" s="3"/>
      <c r="U74" s="9"/>
    </row>
    <row r="75" spans="1:23" x14ac:dyDescent="0.25">
      <c r="A75" t="s">
        <v>12</v>
      </c>
      <c r="C75" s="7">
        <v>1</v>
      </c>
      <c r="E75" s="9">
        <v>35</v>
      </c>
      <c r="G75" s="3">
        <f>E75*$C$75</f>
        <v>35</v>
      </c>
      <c r="I75" s="9">
        <v>35</v>
      </c>
      <c r="K75" s="3">
        <f>I75*$C$75</f>
        <v>35</v>
      </c>
      <c r="M75" s="19"/>
      <c r="N75" s="21"/>
      <c r="O75" s="24">
        <f>M75*$C$75</f>
        <v>0</v>
      </c>
      <c r="Q75" s="22">
        <v>20</v>
      </c>
      <c r="S75" s="3">
        <f t="shared" ref="S75:S81" si="1">Q75*C75</f>
        <v>20</v>
      </c>
      <c r="U75" s="9"/>
      <c r="W75" s="3">
        <f>U75*$C$75</f>
        <v>0</v>
      </c>
    </row>
    <row r="76" spans="1:23" x14ac:dyDescent="0.25">
      <c r="A76" t="s">
        <v>92</v>
      </c>
      <c r="C76" s="7">
        <v>1</v>
      </c>
      <c r="E76" s="9"/>
      <c r="G76" s="3"/>
      <c r="I76" s="9"/>
      <c r="K76" s="3"/>
      <c r="M76" s="19"/>
      <c r="N76" s="21"/>
      <c r="O76" s="24"/>
      <c r="Q76" s="22">
        <v>15</v>
      </c>
      <c r="S76" s="3">
        <f t="shared" si="1"/>
        <v>15</v>
      </c>
      <c r="U76" s="9">
        <v>50</v>
      </c>
      <c r="W76" s="3">
        <f>U76*$C$76</f>
        <v>50</v>
      </c>
    </row>
    <row r="77" spans="1:23" x14ac:dyDescent="0.25">
      <c r="A77" t="s">
        <v>93</v>
      </c>
      <c r="C77" s="7">
        <v>1</v>
      </c>
      <c r="E77" s="9"/>
      <c r="G77" s="3"/>
      <c r="I77" s="9"/>
      <c r="K77" s="3"/>
      <c r="M77" s="19"/>
      <c r="N77" s="21"/>
      <c r="O77" s="24"/>
      <c r="Q77" s="22">
        <v>15</v>
      </c>
      <c r="S77" s="3">
        <f t="shared" si="1"/>
        <v>15</v>
      </c>
      <c r="U77" s="9">
        <v>25</v>
      </c>
      <c r="W77" s="3">
        <f>U77*$C$77</f>
        <v>25</v>
      </c>
    </row>
    <row r="78" spans="1:23" x14ac:dyDescent="0.25">
      <c r="A78" t="s">
        <v>94</v>
      </c>
      <c r="C78" s="7">
        <v>200</v>
      </c>
      <c r="E78" s="9"/>
      <c r="G78" s="3"/>
      <c r="I78" s="9"/>
      <c r="K78" s="3"/>
      <c r="M78" s="19"/>
      <c r="N78" s="21"/>
      <c r="O78" s="24"/>
      <c r="Q78" s="22">
        <v>0.05</v>
      </c>
      <c r="S78" s="3">
        <f t="shared" si="1"/>
        <v>10</v>
      </c>
      <c r="U78" s="9">
        <v>0.05</v>
      </c>
      <c r="W78" s="3">
        <f>U78*$C$78</f>
        <v>10</v>
      </c>
    </row>
    <row r="79" spans="1:23" x14ac:dyDescent="0.25">
      <c r="A79" t="s">
        <v>95</v>
      </c>
      <c r="C79" s="7">
        <v>1</v>
      </c>
      <c r="E79" s="9"/>
      <c r="G79" s="3"/>
      <c r="I79" s="9"/>
      <c r="K79" s="3"/>
      <c r="M79" s="19"/>
      <c r="N79" s="21"/>
      <c r="O79" s="24"/>
      <c r="Q79" s="22">
        <v>15</v>
      </c>
      <c r="S79" s="3">
        <f t="shared" si="1"/>
        <v>15</v>
      </c>
      <c r="U79" s="9">
        <v>50</v>
      </c>
      <c r="W79" s="3">
        <f>U79*$C$79</f>
        <v>50</v>
      </c>
    </row>
    <row r="80" spans="1:23" x14ac:dyDescent="0.25">
      <c r="A80" t="s">
        <v>96</v>
      </c>
      <c r="C80" s="7">
        <v>1</v>
      </c>
      <c r="E80" s="9"/>
      <c r="G80" s="3"/>
      <c r="I80" s="9"/>
      <c r="K80" s="3"/>
      <c r="M80" s="19"/>
      <c r="N80" s="21"/>
      <c r="O80" s="24"/>
      <c r="Q80" s="22">
        <v>15</v>
      </c>
      <c r="S80" s="3">
        <f t="shared" si="1"/>
        <v>15</v>
      </c>
      <c r="U80" s="9">
        <v>25</v>
      </c>
      <c r="W80" s="3">
        <f>U80*$C$80</f>
        <v>25</v>
      </c>
    </row>
    <row r="81" spans="1:23" x14ac:dyDescent="0.25">
      <c r="A81" t="s">
        <v>97</v>
      </c>
      <c r="C81" s="7">
        <v>200</v>
      </c>
      <c r="E81" s="9"/>
      <c r="G81" s="3"/>
      <c r="I81" s="9"/>
      <c r="K81" s="3"/>
      <c r="M81" s="19"/>
      <c r="N81" s="21"/>
      <c r="O81" s="24"/>
      <c r="Q81" s="22">
        <v>0.05</v>
      </c>
      <c r="S81" s="3">
        <f t="shared" si="1"/>
        <v>10</v>
      </c>
      <c r="U81" s="9">
        <v>0.05</v>
      </c>
      <c r="W81" s="3">
        <f>U81*$C$81</f>
        <v>10</v>
      </c>
    </row>
    <row r="82" spans="1:23" x14ac:dyDescent="0.25">
      <c r="A82" t="s">
        <v>5</v>
      </c>
      <c r="C82" s="7">
        <v>16</v>
      </c>
      <c r="E82" s="9">
        <v>5</v>
      </c>
      <c r="G82" s="3">
        <f>E82*$C$82</f>
        <v>80</v>
      </c>
      <c r="I82" s="9">
        <v>5</v>
      </c>
      <c r="K82" s="3">
        <f>I82*$C$82</f>
        <v>80</v>
      </c>
      <c r="M82" s="19"/>
      <c r="N82" s="21"/>
      <c r="O82" s="24">
        <f>M82*$C$82</f>
        <v>0</v>
      </c>
      <c r="Q82" s="22"/>
      <c r="S82" s="3"/>
      <c r="U82" s="9"/>
      <c r="W82" s="3">
        <f>U82*$C$82</f>
        <v>0</v>
      </c>
    </row>
    <row r="83" spans="1:23" x14ac:dyDescent="0.25">
      <c r="A83" t="s">
        <v>55</v>
      </c>
      <c r="C83" s="7">
        <v>1</v>
      </c>
      <c r="E83" s="9"/>
      <c r="G83" s="3">
        <f>E83*$C$83</f>
        <v>0</v>
      </c>
      <c r="I83" s="9"/>
      <c r="K83" s="3">
        <f>I83*$C$83</f>
        <v>0</v>
      </c>
      <c r="M83" s="19">
        <v>25</v>
      </c>
      <c r="N83" s="21"/>
      <c r="O83" s="24">
        <f>M83*$C$83</f>
        <v>25</v>
      </c>
      <c r="Q83" s="22"/>
      <c r="S83" s="3"/>
      <c r="U83" s="9"/>
      <c r="W83" s="3">
        <f>U83*$C$83</f>
        <v>0</v>
      </c>
    </row>
    <row r="84" spans="1:23" x14ac:dyDescent="0.25">
      <c r="A84" t="s">
        <v>56</v>
      </c>
      <c r="C84" s="7">
        <v>1</v>
      </c>
      <c r="E84" s="9"/>
      <c r="G84" s="3">
        <f>E84*$C$84</f>
        <v>0</v>
      </c>
      <c r="I84" s="9"/>
      <c r="K84" s="3">
        <f>I84*$C$84</f>
        <v>0</v>
      </c>
      <c r="M84" s="19">
        <v>10</v>
      </c>
      <c r="N84" s="21"/>
      <c r="O84" s="24">
        <f>M84*$C$84</f>
        <v>10</v>
      </c>
      <c r="Q84" s="22"/>
      <c r="S84" s="3"/>
      <c r="U84" s="9"/>
      <c r="W84" s="3">
        <f>U84*$C$84</f>
        <v>0</v>
      </c>
    </row>
    <row r="85" spans="1:23" x14ac:dyDescent="0.25">
      <c r="A85" t="s">
        <v>98</v>
      </c>
      <c r="C85" s="7">
        <v>1</v>
      </c>
      <c r="E85" s="9"/>
      <c r="G85" s="3"/>
      <c r="I85" s="9"/>
      <c r="K85" s="3"/>
      <c r="M85" s="19"/>
      <c r="N85" s="21"/>
      <c r="O85" s="24"/>
      <c r="Q85" s="22"/>
      <c r="S85" s="3"/>
      <c r="U85" s="9">
        <v>20</v>
      </c>
      <c r="W85" s="3">
        <f>U85*$C$85</f>
        <v>20</v>
      </c>
    </row>
    <row r="86" spans="1:23" x14ac:dyDescent="0.25">
      <c r="A86" t="s">
        <v>99</v>
      </c>
      <c r="C86" s="7">
        <v>2</v>
      </c>
      <c r="E86" s="9"/>
      <c r="G86" s="3"/>
      <c r="I86" s="9"/>
      <c r="K86" s="3"/>
      <c r="M86" s="19"/>
      <c r="N86" s="21"/>
      <c r="O86" s="24"/>
      <c r="Q86" s="22"/>
      <c r="S86" s="3"/>
      <c r="U86" s="9">
        <v>10</v>
      </c>
      <c r="W86" s="3">
        <f>U86*$C$86</f>
        <v>20</v>
      </c>
    </row>
    <row r="87" spans="1:23" x14ac:dyDescent="0.25">
      <c r="A87" t="s">
        <v>100</v>
      </c>
      <c r="C87" s="7">
        <v>1</v>
      </c>
      <c r="E87" s="9"/>
      <c r="G87" s="3"/>
      <c r="I87" s="9"/>
      <c r="K87" s="3"/>
      <c r="M87" s="19"/>
      <c r="N87" s="21"/>
      <c r="O87" s="24"/>
      <c r="Q87" s="22"/>
      <c r="S87" s="3"/>
      <c r="U87" s="9">
        <v>20</v>
      </c>
      <c r="W87" s="3">
        <f>U87*$C$87</f>
        <v>20</v>
      </c>
    </row>
    <row r="88" spans="1:23" x14ac:dyDescent="0.25">
      <c r="A88" t="s">
        <v>101</v>
      </c>
      <c r="C88" s="7">
        <v>2</v>
      </c>
      <c r="E88" s="9"/>
      <c r="G88" s="3"/>
      <c r="I88" s="9"/>
      <c r="K88" s="3"/>
      <c r="M88" s="19"/>
      <c r="N88" s="21"/>
      <c r="O88" s="24"/>
      <c r="Q88" s="22"/>
      <c r="S88" s="3"/>
      <c r="U88" s="9">
        <v>15</v>
      </c>
      <c r="W88" s="3">
        <f>U88*$C$88</f>
        <v>30</v>
      </c>
    </row>
    <row r="89" spans="1:23" x14ac:dyDescent="0.25">
      <c r="A89" t="s">
        <v>102</v>
      </c>
      <c r="C89" s="7">
        <v>1</v>
      </c>
      <c r="E89" s="9"/>
      <c r="G89" s="3"/>
      <c r="I89" s="9"/>
      <c r="K89" s="3"/>
      <c r="M89" s="19"/>
      <c r="N89" s="21"/>
      <c r="O89" s="24"/>
      <c r="Q89" s="22"/>
      <c r="S89" s="3"/>
      <c r="U89" s="9">
        <v>1</v>
      </c>
      <c r="W89" s="3">
        <f>U89*$C$89</f>
        <v>1</v>
      </c>
    </row>
    <row r="90" spans="1:23" x14ac:dyDescent="0.25">
      <c r="A90" t="s">
        <v>103</v>
      </c>
      <c r="C90" s="7">
        <v>8</v>
      </c>
      <c r="E90" s="9"/>
      <c r="G90" s="3"/>
      <c r="I90" s="9"/>
      <c r="K90" s="3"/>
      <c r="M90" s="19"/>
      <c r="N90" s="21"/>
      <c r="O90" s="24"/>
      <c r="Q90" s="22"/>
      <c r="S90" s="3"/>
      <c r="U90" s="9">
        <v>0.08</v>
      </c>
      <c r="W90" s="3">
        <f>U90*$C$90</f>
        <v>0.64</v>
      </c>
    </row>
    <row r="91" spans="1:23" x14ac:dyDescent="0.25">
      <c r="A91" t="s">
        <v>104</v>
      </c>
      <c r="C91" s="7">
        <v>1</v>
      </c>
      <c r="E91" s="9"/>
      <c r="G91" s="3"/>
      <c r="I91" s="9"/>
      <c r="K91" s="3"/>
      <c r="M91" s="19"/>
      <c r="N91" s="21"/>
      <c r="O91" s="24"/>
      <c r="Q91" s="22"/>
      <c r="S91" s="3"/>
      <c r="U91" s="9">
        <v>20</v>
      </c>
      <c r="W91" s="3">
        <f>U91*$C$91</f>
        <v>20</v>
      </c>
    </row>
    <row r="92" spans="1:23" x14ac:dyDescent="0.25">
      <c r="A92" t="s">
        <v>13</v>
      </c>
      <c r="C92" s="7">
        <v>6</v>
      </c>
      <c r="E92" s="9">
        <v>20</v>
      </c>
      <c r="G92" s="3">
        <f>E92*$C$92</f>
        <v>120</v>
      </c>
      <c r="I92" s="9">
        <v>20</v>
      </c>
      <c r="K92" s="3">
        <f>I92*$C$92</f>
        <v>120</v>
      </c>
      <c r="M92" s="19"/>
      <c r="N92" s="21"/>
      <c r="O92" s="24">
        <f>M92*$C$92</f>
        <v>0</v>
      </c>
      <c r="Q92" s="22"/>
      <c r="S92" s="3"/>
      <c r="U92" s="9"/>
      <c r="W92" s="3">
        <f>U92*$C$92</f>
        <v>0</v>
      </c>
    </row>
    <row r="93" spans="1:23" x14ac:dyDescent="0.25">
      <c r="A93" t="s">
        <v>105</v>
      </c>
      <c r="C93" s="7">
        <v>2</v>
      </c>
      <c r="E93" s="9"/>
      <c r="G93" s="3"/>
      <c r="I93" s="9"/>
      <c r="K93" s="3"/>
      <c r="M93" s="19"/>
      <c r="N93" s="21"/>
      <c r="O93" s="24"/>
      <c r="Q93" s="22"/>
      <c r="S93" s="3"/>
      <c r="U93" s="9">
        <v>20</v>
      </c>
      <c r="W93" s="3">
        <f>U93*$C$93</f>
        <v>40</v>
      </c>
    </row>
    <row r="94" spans="1:23" x14ac:dyDescent="0.25">
      <c r="A94" t="s">
        <v>14</v>
      </c>
      <c r="C94" s="7">
        <v>2</v>
      </c>
      <c r="E94" s="9">
        <v>2</v>
      </c>
      <c r="G94" s="3">
        <f>E94*$C$94</f>
        <v>4</v>
      </c>
      <c r="I94" s="9">
        <v>2</v>
      </c>
      <c r="K94" s="3">
        <f>I94*$C$94</f>
        <v>4</v>
      </c>
      <c r="M94" s="19"/>
      <c r="N94" s="21"/>
      <c r="O94" s="24">
        <f>M94*$C$94</f>
        <v>0</v>
      </c>
      <c r="Q94" s="22"/>
      <c r="S94" s="3"/>
      <c r="U94" s="9"/>
      <c r="W94" s="3">
        <f>U94*$C$94</f>
        <v>0</v>
      </c>
    </row>
    <row r="95" spans="1:23" x14ac:dyDescent="0.25">
      <c r="A95" t="s">
        <v>34</v>
      </c>
      <c r="C95" s="7">
        <v>51</v>
      </c>
      <c r="E95" s="9">
        <v>2.5</v>
      </c>
      <c r="G95" s="3">
        <f>E95*$C$95</f>
        <v>127.5</v>
      </c>
      <c r="I95" s="9">
        <v>2.5</v>
      </c>
      <c r="K95" s="3">
        <f>I95*$C$95</f>
        <v>127.5</v>
      </c>
      <c r="M95" s="19"/>
      <c r="N95" s="21"/>
      <c r="O95" s="24">
        <f>M95*$C$95</f>
        <v>0</v>
      </c>
      <c r="Q95" s="22"/>
      <c r="S95" s="3"/>
      <c r="U95" s="9"/>
      <c r="W95" s="3">
        <f>U95*$C$95</f>
        <v>0</v>
      </c>
    </row>
    <row r="96" spans="1:23" x14ac:dyDescent="0.25">
      <c r="A96" t="s">
        <v>15</v>
      </c>
      <c r="C96" s="7">
        <v>4</v>
      </c>
      <c r="E96" s="9">
        <v>0.82</v>
      </c>
      <c r="G96" s="11">
        <f>E96*$C$96</f>
        <v>3.28</v>
      </c>
      <c r="I96" s="9">
        <v>0.82</v>
      </c>
      <c r="K96" s="11">
        <f>I96*$C$96</f>
        <v>3.28</v>
      </c>
      <c r="M96" s="19"/>
      <c r="N96" s="21"/>
      <c r="O96" s="20">
        <f>M96*$C$96</f>
        <v>0</v>
      </c>
      <c r="Q96" s="22"/>
      <c r="S96" s="3"/>
      <c r="U96" s="9"/>
      <c r="W96" s="11">
        <f>U96*$C$96</f>
        <v>0</v>
      </c>
    </row>
    <row r="97" spans="1:23" x14ac:dyDescent="0.25">
      <c r="A97" t="s">
        <v>35</v>
      </c>
      <c r="C97" s="7">
        <v>60</v>
      </c>
      <c r="E97" s="9">
        <v>1</v>
      </c>
      <c r="G97" s="11">
        <f>E97*$C$97</f>
        <v>60</v>
      </c>
      <c r="I97" s="9">
        <v>1</v>
      </c>
      <c r="K97" s="11">
        <f>I97*$C$97</f>
        <v>60</v>
      </c>
      <c r="M97" s="19"/>
      <c r="N97" s="21"/>
      <c r="O97" s="20">
        <f>M97*$C$97</f>
        <v>0</v>
      </c>
      <c r="Q97" s="22"/>
      <c r="S97" s="3"/>
      <c r="U97" s="9"/>
      <c r="W97" s="11">
        <f>U97*$C$97</f>
        <v>0</v>
      </c>
    </row>
    <row r="98" spans="1:23" x14ac:dyDescent="0.25">
      <c r="A98" t="s">
        <v>35</v>
      </c>
      <c r="C98" s="7">
        <v>21</v>
      </c>
      <c r="E98" s="9"/>
      <c r="G98" s="11"/>
      <c r="I98" s="9"/>
      <c r="K98" s="11"/>
      <c r="M98" s="19">
        <v>0.5</v>
      </c>
      <c r="N98" s="21"/>
      <c r="O98" s="20">
        <f>M98*$C$98</f>
        <v>10.5</v>
      </c>
      <c r="Q98" s="22">
        <v>1</v>
      </c>
      <c r="S98" s="3">
        <f>Q98*C98</f>
        <v>21</v>
      </c>
      <c r="U98" s="9"/>
      <c r="W98" s="11"/>
    </row>
    <row r="99" spans="1:23" x14ac:dyDescent="0.25">
      <c r="A99" t="s">
        <v>106</v>
      </c>
      <c r="C99" s="7">
        <v>1</v>
      </c>
      <c r="E99" s="9"/>
      <c r="G99" s="11"/>
      <c r="I99" s="9"/>
      <c r="K99" s="11"/>
      <c r="M99" s="19"/>
      <c r="N99" s="21"/>
      <c r="O99" s="20"/>
      <c r="Q99" s="22"/>
      <c r="S99" s="3"/>
      <c r="U99" s="9">
        <v>20</v>
      </c>
      <c r="W99" s="11">
        <f>U99*$C$99</f>
        <v>20</v>
      </c>
    </row>
    <row r="100" spans="1:23" x14ac:dyDescent="0.25">
      <c r="A100" t="s">
        <v>36</v>
      </c>
      <c r="C100" s="7">
        <v>0</v>
      </c>
      <c r="E100" s="9">
        <v>10</v>
      </c>
      <c r="G100" s="4">
        <f>E100*$C$100</f>
        <v>0</v>
      </c>
      <c r="I100" s="9">
        <v>10</v>
      </c>
      <c r="K100" s="4">
        <f>I100*$C$100</f>
        <v>0</v>
      </c>
      <c r="M100" s="19"/>
      <c r="N100" s="21"/>
      <c r="O100" s="25">
        <f>M100*$C$100</f>
        <v>0</v>
      </c>
      <c r="Q100" s="22"/>
      <c r="S100" s="4"/>
      <c r="U100" s="9"/>
      <c r="W100" s="4">
        <f>U100*$C$100</f>
        <v>0</v>
      </c>
    </row>
    <row r="101" spans="1:23" x14ac:dyDescent="0.25">
      <c r="A101" t="s">
        <v>16</v>
      </c>
      <c r="C101" s="7"/>
      <c r="E101" s="9"/>
      <c r="G101" s="3">
        <f>SUM(G75:G100)</f>
        <v>429.78</v>
      </c>
      <c r="I101" s="9"/>
      <c r="K101" s="3">
        <f>SUM(K75:K100)</f>
        <v>429.78</v>
      </c>
      <c r="M101" s="19"/>
      <c r="N101" s="21"/>
      <c r="O101" s="24">
        <f>SUM(O75:O100)</f>
        <v>45.5</v>
      </c>
      <c r="Q101" s="22"/>
      <c r="S101" s="3">
        <f>SUM(S75:S100)</f>
        <v>121</v>
      </c>
      <c r="U101" s="9"/>
      <c r="W101" s="3">
        <f>SUM(W75:W100)</f>
        <v>341.64</v>
      </c>
    </row>
    <row r="102" spans="1:23" ht="15" customHeight="1" x14ac:dyDescent="0.25">
      <c r="C102" s="7"/>
      <c r="E102" s="9"/>
      <c r="I102" s="9"/>
      <c r="M102" s="19"/>
      <c r="N102" s="21"/>
      <c r="O102" s="21"/>
      <c r="Q102" s="22"/>
      <c r="S102" s="3"/>
      <c r="U102" s="9"/>
    </row>
    <row r="103" spans="1:23" ht="15" customHeight="1" x14ac:dyDescent="0.25">
      <c r="A103" t="s">
        <v>57</v>
      </c>
      <c r="C103" s="7">
        <v>6</v>
      </c>
      <c r="E103" s="9"/>
      <c r="G103" s="3">
        <f>E103*$C$103</f>
        <v>0</v>
      </c>
      <c r="I103" s="9"/>
      <c r="K103" s="3">
        <f>I103*$C$103</f>
        <v>0</v>
      </c>
      <c r="M103" s="19">
        <v>15</v>
      </c>
      <c r="N103" s="21"/>
      <c r="O103" s="24">
        <f>M103*$C$103-(6*15)</f>
        <v>0</v>
      </c>
      <c r="P103" t="s">
        <v>108</v>
      </c>
      <c r="Q103" s="22">
        <v>10</v>
      </c>
      <c r="S103" s="3">
        <f>Q103*C103</f>
        <v>60</v>
      </c>
      <c r="U103" s="19">
        <v>12</v>
      </c>
      <c r="W103" s="3">
        <f>U103*$C$103</f>
        <v>72</v>
      </c>
    </row>
    <row r="104" spans="1:23" ht="15" customHeight="1" x14ac:dyDescent="0.25">
      <c r="C104" s="7"/>
      <c r="E104" s="9"/>
      <c r="I104" s="9"/>
      <c r="M104" s="19"/>
      <c r="N104" s="21"/>
      <c r="O104" s="21"/>
      <c r="Q104" s="22"/>
      <c r="S104" s="3"/>
      <c r="U104" s="9"/>
    </row>
    <row r="105" spans="1:23" x14ac:dyDescent="0.25">
      <c r="A105" t="s">
        <v>17</v>
      </c>
      <c r="C105" s="7">
        <v>1500000</v>
      </c>
      <c r="E105" s="9">
        <v>0.1</v>
      </c>
      <c r="G105" s="3">
        <f>(E105/1000)*$C$105</f>
        <v>150</v>
      </c>
      <c r="I105" s="9">
        <v>0.1</v>
      </c>
      <c r="K105" s="3">
        <f>(I105/1000)*$C$105</f>
        <v>150</v>
      </c>
      <c r="M105" s="19">
        <v>0.1275</v>
      </c>
      <c r="N105" s="21"/>
      <c r="O105" s="3">
        <f>(M105/1000)*$C$105</f>
        <v>191.25</v>
      </c>
      <c r="Q105" s="22">
        <v>0.1089</v>
      </c>
      <c r="S105" s="3">
        <f>(Q105/1000)*$C$105</f>
        <v>163.35</v>
      </c>
      <c r="U105" s="9"/>
      <c r="W105" s="3">
        <f>U105*$C$105</f>
        <v>0</v>
      </c>
    </row>
    <row r="106" spans="1:23" x14ac:dyDescent="0.25">
      <c r="A106" t="s">
        <v>18</v>
      </c>
      <c r="C106" s="7">
        <v>0</v>
      </c>
      <c r="E106" s="10">
        <v>8.5000000000000006E-3</v>
      </c>
      <c r="G106" s="4">
        <f>E106*$C$106</f>
        <v>0</v>
      </c>
      <c r="I106" s="10">
        <v>8.5000000000000006E-3</v>
      </c>
      <c r="K106" s="4">
        <f>I106*$C$106</f>
        <v>0</v>
      </c>
      <c r="M106" s="26"/>
      <c r="N106" s="21"/>
      <c r="O106" s="25">
        <f>M106*$C$106</f>
        <v>0</v>
      </c>
      <c r="Q106" s="22"/>
      <c r="S106" s="4"/>
      <c r="U106" s="10"/>
      <c r="W106" s="4">
        <f>U106*$C$106</f>
        <v>0</v>
      </c>
    </row>
    <row r="107" spans="1:23" x14ac:dyDescent="0.25">
      <c r="A107" t="s">
        <v>19</v>
      </c>
      <c r="G107" s="3">
        <f>SUM(G105:G106)</f>
        <v>150</v>
      </c>
      <c r="K107" s="3">
        <f>SUM(K105:K106)</f>
        <v>150</v>
      </c>
      <c r="M107" s="21"/>
      <c r="N107" s="21"/>
      <c r="O107" s="24">
        <f>SUM(O105:O106)</f>
        <v>191.25</v>
      </c>
      <c r="S107" s="3">
        <f>SUM(S105:S106)</f>
        <v>163.35</v>
      </c>
      <c r="W107" s="3">
        <f>SUM(W105:W106)</f>
        <v>0</v>
      </c>
    </row>
    <row r="108" spans="1:23" x14ac:dyDescent="0.25">
      <c r="G108" s="3"/>
      <c r="K108" s="3"/>
      <c r="M108" s="21"/>
      <c r="N108" s="21"/>
      <c r="O108" s="24"/>
      <c r="S108" s="3"/>
      <c r="W108" s="3"/>
    </row>
    <row r="109" spans="1:23" x14ac:dyDescent="0.25">
      <c r="A109" t="s">
        <v>112</v>
      </c>
      <c r="G109" s="3">
        <f>G11+G13+G18+G27+G44+G58+G63+G69+G73+G101+G107</f>
        <v>1184.3892000000001</v>
      </c>
      <c r="K109" s="3">
        <f>K11+K13+K18+K27+K44+K58+K63+K69+K73+K101+K107</f>
        <v>1244.7366</v>
      </c>
      <c r="M109" s="21"/>
      <c r="N109" s="21"/>
      <c r="O109" s="3">
        <f>O11+O13+O18+O27+O44+O58+O63+O69+O73+O101+O107</f>
        <v>860.29500000000007</v>
      </c>
      <c r="S109" s="3">
        <f>S11+S13+S18+S27+S44+S58+S63+S69+S73+S101+S107</f>
        <v>621.26</v>
      </c>
      <c r="W109" s="3">
        <f>W11+W13+W18+W27+W44+W58+W63+W69+W73+W101+W107</f>
        <v>864.54</v>
      </c>
    </row>
    <row r="110" spans="1:23" x14ac:dyDescent="0.25">
      <c r="G110" s="3"/>
      <c r="K110" s="3"/>
      <c r="M110" s="21"/>
      <c r="N110" s="21"/>
      <c r="O110" s="24"/>
      <c r="S110" s="3"/>
      <c r="W110" s="3"/>
    </row>
    <row r="111" spans="1:23" x14ac:dyDescent="0.25">
      <c r="A111" t="s">
        <v>111</v>
      </c>
      <c r="C111" s="7">
        <v>1500000</v>
      </c>
      <c r="G111" s="4"/>
      <c r="K111" s="4"/>
      <c r="M111" s="21">
        <v>2E-3</v>
      </c>
      <c r="N111" s="21"/>
      <c r="O111" s="25">
        <f>-(C111*M111)/12</f>
        <v>-250</v>
      </c>
      <c r="Q111">
        <v>4.0000000000000001E-3</v>
      </c>
      <c r="S111" s="25">
        <f>-(C111*Q111)/12</f>
        <v>-500</v>
      </c>
      <c r="W111" s="4"/>
    </row>
    <row r="112" spans="1:23" ht="15" customHeight="1" x14ac:dyDescent="0.25">
      <c r="S112" s="3"/>
    </row>
    <row r="113" spans="1:23" x14ac:dyDescent="0.25">
      <c r="A113" t="s">
        <v>74</v>
      </c>
      <c r="G113" s="6">
        <f>G109+G111</f>
        <v>1184.3892000000001</v>
      </c>
      <c r="K113" s="6">
        <f>K109+K111</f>
        <v>1244.7366</v>
      </c>
      <c r="O113" s="6">
        <f>O109+O111</f>
        <v>610.29500000000007</v>
      </c>
      <c r="S113" s="6">
        <f>S109+S111</f>
        <v>121.25999999999999</v>
      </c>
      <c r="W113" s="6">
        <f>W109+W111</f>
        <v>864.54</v>
      </c>
    </row>
    <row r="114" spans="1:23" ht="8.1" customHeight="1" x14ac:dyDescent="0.25"/>
    <row r="116" spans="1:23" x14ac:dyDescent="0.25">
      <c r="A116" s="18" t="s">
        <v>75</v>
      </c>
    </row>
    <row r="118" spans="1:23" x14ac:dyDescent="0.25">
      <c r="A118" t="s">
        <v>76</v>
      </c>
      <c r="C118" s="7">
        <v>1</v>
      </c>
      <c r="G118" s="3">
        <f>E118*$C$118</f>
        <v>0</v>
      </c>
      <c r="K118" s="3">
        <f>I118*$C$118</f>
        <v>0</v>
      </c>
      <c r="M118">
        <v>375</v>
      </c>
      <c r="O118" s="3">
        <f>M118*$C$118</f>
        <v>375</v>
      </c>
      <c r="W118" s="3">
        <f>U118*$C$118</f>
        <v>0</v>
      </c>
    </row>
    <row r="119" spans="1:23" x14ac:dyDescent="0.25">
      <c r="A119" t="s">
        <v>77</v>
      </c>
      <c r="C119" s="7">
        <v>2</v>
      </c>
      <c r="G119" s="3">
        <f>E119*$C$119</f>
        <v>0</v>
      </c>
      <c r="K119" s="3">
        <f>I119*$C$119</f>
        <v>0</v>
      </c>
      <c r="M119">
        <v>25</v>
      </c>
      <c r="O119" s="3">
        <f>M119*$C$119</f>
        <v>50</v>
      </c>
      <c r="W119" s="3">
        <f>U119*$C$119</f>
        <v>0</v>
      </c>
    </row>
    <row r="120" spans="1:23" x14ac:dyDescent="0.25">
      <c r="A120" t="s">
        <v>78</v>
      </c>
      <c r="C120" s="7">
        <v>2</v>
      </c>
      <c r="G120" s="3">
        <f>E120*$C$120</f>
        <v>0</v>
      </c>
      <c r="K120" s="3">
        <f>I120*$C$120</f>
        <v>0</v>
      </c>
      <c r="M120">
        <v>100</v>
      </c>
      <c r="O120" s="3">
        <f>M120*$C$120</f>
        <v>200</v>
      </c>
      <c r="W120" s="3">
        <f>U120*$C$120</f>
        <v>0</v>
      </c>
    </row>
    <row r="121" spans="1:23" x14ac:dyDescent="0.25">
      <c r="A121" t="s">
        <v>82</v>
      </c>
      <c r="C121" s="7">
        <v>1</v>
      </c>
      <c r="G121" s="3">
        <f>E121*$C$121</f>
        <v>0</v>
      </c>
      <c r="K121" s="3">
        <f>I121*$C$121</f>
        <v>0</v>
      </c>
      <c r="M121">
        <v>699</v>
      </c>
      <c r="O121" s="3">
        <f>M121*$C$121</f>
        <v>699</v>
      </c>
      <c r="W121" s="3">
        <f>U121*$C$121</f>
        <v>0</v>
      </c>
    </row>
    <row r="122" spans="1:23" x14ac:dyDescent="0.25">
      <c r="A122" t="s">
        <v>83</v>
      </c>
      <c r="C122" s="7">
        <v>1</v>
      </c>
      <c r="G122" s="3">
        <f>E122*$C$122</f>
        <v>0</v>
      </c>
      <c r="K122" s="3">
        <f>I122*$C$122</f>
        <v>0</v>
      </c>
      <c r="O122" s="3">
        <f>M122*$C$122</f>
        <v>0</v>
      </c>
      <c r="U122">
        <v>175</v>
      </c>
      <c r="W122" s="3">
        <f>U122*$C$122</f>
        <v>175</v>
      </c>
    </row>
    <row r="123" spans="1:23" x14ac:dyDescent="0.25">
      <c r="A123" t="s">
        <v>79</v>
      </c>
      <c r="C123" s="7">
        <v>1</v>
      </c>
      <c r="G123" s="3">
        <f>E123*$C$123</f>
        <v>0</v>
      </c>
      <c r="K123" s="3">
        <f>I123*$C$123</f>
        <v>0</v>
      </c>
      <c r="O123" s="3">
        <f>M123*$C$123</f>
        <v>0</v>
      </c>
      <c r="U123">
        <v>250</v>
      </c>
      <c r="W123" s="3">
        <f>U123*$C$123</f>
        <v>250</v>
      </c>
    </row>
    <row r="124" spans="1:23" x14ac:dyDescent="0.25">
      <c r="A124" t="s">
        <v>80</v>
      </c>
      <c r="C124" s="7">
        <v>1</v>
      </c>
      <c r="G124" s="4">
        <f>E124*$C$124</f>
        <v>0</v>
      </c>
      <c r="K124" s="4">
        <f>I124*$C$124</f>
        <v>0</v>
      </c>
      <c r="O124" s="4">
        <f>M124*$C$124</f>
        <v>0</v>
      </c>
      <c r="S124" s="17"/>
      <c r="U124">
        <v>150</v>
      </c>
      <c r="W124" s="4">
        <f>U124*$C$124</f>
        <v>150</v>
      </c>
    </row>
    <row r="126" spans="1:23" x14ac:dyDescent="0.25">
      <c r="A126" t="s">
        <v>81</v>
      </c>
      <c r="G126" s="6">
        <f>SUM(G118:G125)</f>
        <v>0</v>
      </c>
      <c r="K126" s="6">
        <f>SUM(K118:K125)</f>
        <v>0</v>
      </c>
      <c r="O126" s="6">
        <f>SUM(O118:O125)</f>
        <v>1324</v>
      </c>
      <c r="S126" s="6">
        <f>SUM(S118:S125)</f>
        <v>0</v>
      </c>
      <c r="W126" s="6">
        <f>SUM(W118:W125)</f>
        <v>575</v>
      </c>
    </row>
    <row r="129" spans="1:1" x14ac:dyDescent="0.25">
      <c r="A129" t="s">
        <v>109</v>
      </c>
    </row>
  </sheetData>
  <pageMargins left="0.45" right="0.45" top="0.4" bottom="0.3" header="0.3" footer="0.2"/>
  <pageSetup paperSize="5" scale="80" orientation="landscape" r:id="rId1"/>
  <headerFooter>
    <oddFooter>&amp;L&amp;9&amp;Z&amp;F</oddFooter>
  </headerFooter>
  <rowBreaks count="3" manualBreakCount="3">
    <brk id="45" max="16383" man="1"/>
    <brk id="74" max="16383" man="1"/>
    <brk id="1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Admin</vt:lpstr>
      <vt:lpstr>Admin!Print_Area</vt:lpstr>
      <vt:lpstr>Admin!Print_Titles</vt:lpstr>
    </vt:vector>
  </TitlesOfParts>
  <Company>Bradley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 L. Hess</dc:creator>
  <cp:lastModifiedBy>Mandy L. Hess</cp:lastModifiedBy>
  <cp:lastPrinted>2013-08-19T18:31:53Z</cp:lastPrinted>
  <dcterms:created xsi:type="dcterms:W3CDTF">2011-07-01T19:12:33Z</dcterms:created>
  <dcterms:modified xsi:type="dcterms:W3CDTF">2013-08-19T18:31:58Z</dcterms:modified>
</cp:coreProperties>
</file>