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nance\Accounting\Directors Fees\"/>
    </mc:Choice>
  </mc:AlternateContent>
  <bookViews>
    <workbookView xWindow="360" yWindow="75" windowWidth="11340" windowHeight="6795"/>
  </bookViews>
  <sheets>
    <sheet name="New Committees as of 3-11-16" sheetId="9" r:id="rId1"/>
    <sheet name="New Committees as of 11-13-14" sheetId="10" r:id="rId2"/>
    <sheet name="New Committees as of 7-8-14" sheetId="7" r:id="rId3"/>
    <sheet name="New Committees as of 7-26-13" sheetId="6" r:id="rId4"/>
  </sheets>
  <definedNames>
    <definedName name="_xlnm.Print_Area" localSheetId="1">'New Committees as of 11-13-14'!$A$1:$R$95</definedName>
    <definedName name="_xlnm.Print_Area" localSheetId="0">'New Committees as of 3-11-16'!$A$1:$Q$95</definedName>
    <definedName name="_xlnm.Print_Area" localSheetId="3">'New Committees as of 7-26-13'!$A$1:$S$101</definedName>
    <definedName name="_xlnm.Print_Area" localSheetId="2">'New Committees as of 7-8-14'!$A$1:$S$100</definedName>
  </definedNames>
  <calcPr calcId="152511"/>
</workbook>
</file>

<file path=xl/calcChain.xml><?xml version="1.0" encoding="utf-8"?>
<calcChain xmlns="http://schemas.openxmlformats.org/spreadsheetml/2006/main">
  <c r="Q54" i="9" l="1"/>
  <c r="D51" i="9"/>
  <c r="D58" i="9" l="1"/>
  <c r="D59" i="9"/>
  <c r="D60" i="9"/>
  <c r="D61" i="9"/>
  <c r="D62" i="9"/>
  <c r="D63" i="9"/>
  <c r="D64" i="9"/>
  <c r="D65" i="9"/>
  <c r="D66" i="9"/>
  <c r="F40" i="9"/>
  <c r="K28" i="9"/>
  <c r="K29" i="9" s="1"/>
  <c r="D33" i="9"/>
  <c r="R87" i="10"/>
  <c r="O87" i="10"/>
  <c r="J87" i="10"/>
  <c r="G87" i="10"/>
  <c r="N86" i="10"/>
  <c r="K86" i="10"/>
  <c r="F86" i="10"/>
  <c r="R84" i="10"/>
  <c r="R90" i="10" s="1"/>
  <c r="J84" i="10"/>
  <c r="R81" i="10"/>
  <c r="R86" i="10" s="1"/>
  <c r="Q81" i="10"/>
  <c r="Q86" i="10" s="1"/>
  <c r="P81" i="10"/>
  <c r="P86" i="10" s="1"/>
  <c r="O81" i="10"/>
  <c r="O86" i="10" s="1"/>
  <c r="N81" i="10"/>
  <c r="M81" i="10"/>
  <c r="M86" i="10" s="1"/>
  <c r="L81" i="10"/>
  <c r="L86" i="10" s="1"/>
  <c r="K81" i="10"/>
  <c r="J81" i="10"/>
  <c r="J86" i="10" s="1"/>
  <c r="I81" i="10"/>
  <c r="I86" i="10" s="1"/>
  <c r="H81" i="10"/>
  <c r="H86" i="10" s="1"/>
  <c r="G81" i="10"/>
  <c r="G86" i="10" s="1"/>
  <c r="F81" i="10"/>
  <c r="E81" i="10"/>
  <c r="E86" i="10" s="1"/>
  <c r="J80" i="10"/>
  <c r="D80" i="10"/>
  <c r="L93" i="10" s="1"/>
  <c r="L95" i="10" s="1"/>
  <c r="D79" i="10"/>
  <c r="D78" i="10"/>
  <c r="D77" i="10"/>
  <c r="D76" i="10"/>
  <c r="D75" i="10"/>
  <c r="D74" i="10"/>
  <c r="D73" i="10"/>
  <c r="D72" i="10"/>
  <c r="D71" i="10"/>
  <c r="L94" i="10" s="1"/>
  <c r="D70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6" i="10"/>
  <c r="D65" i="10"/>
  <c r="D64" i="10"/>
  <c r="D63" i="10"/>
  <c r="D62" i="10"/>
  <c r="D61" i="10"/>
  <c r="D60" i="10"/>
  <c r="D59" i="10"/>
  <c r="D67" i="10" s="1"/>
  <c r="D58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4" i="10"/>
  <c r="D53" i="10"/>
  <c r="D52" i="10"/>
  <c r="D51" i="10"/>
  <c r="D50" i="10"/>
  <c r="D49" i="10"/>
  <c r="D48" i="10"/>
  <c r="D47" i="10"/>
  <c r="D55" i="10" s="1"/>
  <c r="D46" i="10"/>
  <c r="D45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1" i="10"/>
  <c r="P93" i="10" s="1"/>
  <c r="D40" i="10"/>
  <c r="D39" i="10"/>
  <c r="D38" i="10"/>
  <c r="D37" i="10"/>
  <c r="D36" i="10"/>
  <c r="D35" i="10"/>
  <c r="D34" i="10"/>
  <c r="D33" i="10"/>
  <c r="P94" i="10" s="1"/>
  <c r="R30" i="10"/>
  <c r="Q30" i="10"/>
  <c r="Q84" i="10" s="1"/>
  <c r="P30" i="10"/>
  <c r="P84" i="10" s="1"/>
  <c r="O30" i="10"/>
  <c r="O84" i="10" s="1"/>
  <c r="O90" i="10" s="1"/>
  <c r="N30" i="10"/>
  <c r="N87" i="10" s="1"/>
  <c r="M30" i="10"/>
  <c r="M87" i="10" s="1"/>
  <c r="K30" i="10"/>
  <c r="K84" i="10" s="1"/>
  <c r="J30" i="10"/>
  <c r="I30" i="10"/>
  <c r="I84" i="10" s="1"/>
  <c r="H30" i="10"/>
  <c r="H84" i="10" s="1"/>
  <c r="G30" i="10"/>
  <c r="G84" i="10" s="1"/>
  <c r="F30" i="10"/>
  <c r="F87" i="10" s="1"/>
  <c r="E30" i="10"/>
  <c r="E87" i="10" s="1"/>
  <c r="L29" i="10"/>
  <c r="L30" i="10" s="1"/>
  <c r="F29" i="10"/>
  <c r="D28" i="10"/>
  <c r="D27" i="10"/>
  <c r="D26" i="10"/>
  <c r="D25" i="10"/>
  <c r="D24" i="10"/>
  <c r="D23" i="10"/>
  <c r="D22" i="10"/>
  <c r="D21" i="10"/>
  <c r="D20" i="10"/>
  <c r="D19" i="10"/>
  <c r="D18" i="10"/>
  <c r="L87" i="9"/>
  <c r="Q81" i="9"/>
  <c r="Q86" i="9" s="1"/>
  <c r="P81" i="9"/>
  <c r="P86" i="9" s="1"/>
  <c r="O81" i="9"/>
  <c r="O86" i="9" s="1"/>
  <c r="N81" i="9"/>
  <c r="N86" i="9" s="1"/>
  <c r="M81" i="9"/>
  <c r="M86" i="9" s="1"/>
  <c r="L81" i="9"/>
  <c r="L86" i="9" s="1"/>
  <c r="J81" i="9"/>
  <c r="J86" i="9" s="1"/>
  <c r="I81" i="9"/>
  <c r="I86" i="9" s="1"/>
  <c r="H81" i="9"/>
  <c r="H86" i="9" s="1"/>
  <c r="G81" i="9"/>
  <c r="G86" i="9" s="1"/>
  <c r="F81" i="9"/>
  <c r="F86" i="9" s="1"/>
  <c r="E81" i="9"/>
  <c r="E86" i="9" s="1"/>
  <c r="K81" i="9"/>
  <c r="K86" i="9" s="1"/>
  <c r="D80" i="9"/>
  <c r="M93" i="9" s="1"/>
  <c r="D79" i="9"/>
  <c r="D78" i="9"/>
  <c r="D77" i="9"/>
  <c r="D76" i="9"/>
  <c r="D75" i="9"/>
  <c r="D74" i="9"/>
  <c r="D73" i="9"/>
  <c r="D72" i="9"/>
  <c r="D71" i="9"/>
  <c r="D70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4" i="9"/>
  <c r="D53" i="9"/>
  <c r="D52" i="9"/>
  <c r="D50" i="9"/>
  <c r="D49" i="9"/>
  <c r="D48" i="9"/>
  <c r="D47" i="9"/>
  <c r="D46" i="9"/>
  <c r="D45" i="9"/>
  <c r="D44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0" i="9"/>
  <c r="D39" i="9"/>
  <c r="D38" i="9"/>
  <c r="D37" i="9"/>
  <c r="D36" i="9"/>
  <c r="D35" i="9"/>
  <c r="D34" i="9"/>
  <c r="D32" i="9"/>
  <c r="Q29" i="9"/>
  <c r="Q87" i="9" s="1"/>
  <c r="P29" i="9"/>
  <c r="P87" i="9" s="1"/>
  <c r="O29" i="9"/>
  <c r="O87" i="9" s="1"/>
  <c r="N29" i="9"/>
  <c r="M29" i="9"/>
  <c r="L29" i="9"/>
  <c r="J29" i="9"/>
  <c r="J87" i="9" s="1"/>
  <c r="I29" i="9"/>
  <c r="I87" i="9" s="1"/>
  <c r="H29" i="9"/>
  <c r="H87" i="9" s="1"/>
  <c r="G29" i="9"/>
  <c r="G87" i="9" s="1"/>
  <c r="F29" i="9"/>
  <c r="E29" i="9"/>
  <c r="E87" i="9" s="1"/>
  <c r="D27" i="9"/>
  <c r="D26" i="9"/>
  <c r="D25" i="9"/>
  <c r="D24" i="9"/>
  <c r="D23" i="9"/>
  <c r="D22" i="9"/>
  <c r="D21" i="9"/>
  <c r="D20" i="9"/>
  <c r="D19" i="9"/>
  <c r="D18" i="9"/>
  <c r="D81" i="9" l="1"/>
  <c r="D67" i="9"/>
  <c r="D55" i="9"/>
  <c r="G84" i="9"/>
  <c r="G90" i="9" s="1"/>
  <c r="D28" i="9"/>
  <c r="D29" i="9" s="1"/>
  <c r="H84" i="9"/>
  <c r="H90" i="9" s="1"/>
  <c r="P84" i="9"/>
  <c r="P90" i="9" s="1"/>
  <c r="I84" i="9"/>
  <c r="I90" i="9" s="1"/>
  <c r="Q84" i="9"/>
  <c r="Q90" i="9" s="1"/>
  <c r="M84" i="9"/>
  <c r="N84" i="9"/>
  <c r="O84" i="9"/>
  <c r="O90" i="9" s="1"/>
  <c r="L84" i="9"/>
  <c r="L90" i="9" s="1"/>
  <c r="D41" i="9"/>
  <c r="F84" i="9"/>
  <c r="F90" i="9" s="1"/>
  <c r="G90" i="10"/>
  <c r="D86" i="10"/>
  <c r="D30" i="10"/>
  <c r="I90" i="10"/>
  <c r="K90" i="10"/>
  <c r="L84" i="10"/>
  <c r="L87" i="10"/>
  <c r="P95" i="10"/>
  <c r="J90" i="10"/>
  <c r="D81" i="10"/>
  <c r="E84" i="10"/>
  <c r="M84" i="10"/>
  <c r="M90" i="10" s="1"/>
  <c r="D29" i="10"/>
  <c r="F84" i="10"/>
  <c r="F90" i="10" s="1"/>
  <c r="N84" i="10"/>
  <c r="N90" i="10" s="1"/>
  <c r="H87" i="10"/>
  <c r="H90" i="10" s="1"/>
  <c r="P87" i="10"/>
  <c r="P90" i="10" s="1"/>
  <c r="I87" i="10"/>
  <c r="D87" i="10" s="1"/>
  <c r="Q87" i="10"/>
  <c r="Q90" i="10" s="1"/>
  <c r="D42" i="10"/>
  <c r="K87" i="10"/>
  <c r="K87" i="9"/>
  <c r="K84" i="9"/>
  <c r="K90" i="9" s="1"/>
  <c r="D86" i="9"/>
  <c r="J84" i="9"/>
  <c r="J90" i="9" s="1"/>
  <c r="F87" i="9"/>
  <c r="N87" i="9"/>
  <c r="M87" i="9"/>
  <c r="E84" i="9"/>
  <c r="M94" i="9"/>
  <c r="M95" i="9" s="1"/>
  <c r="D87" i="9" l="1"/>
  <c r="M90" i="9"/>
  <c r="N90" i="9"/>
  <c r="D84" i="10"/>
  <c r="E90" i="10"/>
  <c r="L90" i="10"/>
  <c r="D84" i="9"/>
  <c r="E90" i="9"/>
  <c r="D90" i="9" l="1"/>
  <c r="D90" i="10"/>
  <c r="O66" i="7" l="1"/>
  <c r="Q31" i="7"/>
  <c r="Q89" i="7" s="1"/>
  <c r="I31" i="7"/>
  <c r="I89" i="7" s="1"/>
  <c r="G31" i="7"/>
  <c r="G89" i="7" s="1"/>
  <c r="S83" i="7"/>
  <c r="S88" i="7" s="1"/>
  <c r="R83" i="7"/>
  <c r="R88" i="7" s="1"/>
  <c r="Q83" i="7"/>
  <c r="Q88" i="7" s="1"/>
  <c r="P83" i="7"/>
  <c r="P88" i="7" s="1"/>
  <c r="O83" i="7"/>
  <c r="O88" i="7" s="1"/>
  <c r="M83" i="7"/>
  <c r="M88" i="7" s="1"/>
  <c r="L83" i="7"/>
  <c r="L88" i="7" s="1"/>
  <c r="K83" i="7"/>
  <c r="K88" i="7" s="1"/>
  <c r="J83" i="7"/>
  <c r="J88" i="7" s="1"/>
  <c r="I83" i="7"/>
  <c r="I88" i="7" s="1"/>
  <c r="H83" i="7"/>
  <c r="H88" i="7" s="1"/>
  <c r="G83" i="7"/>
  <c r="G88" i="7" s="1"/>
  <c r="F83" i="7"/>
  <c r="F88" i="7" s="1"/>
  <c r="E83" i="7"/>
  <c r="E88" i="7" s="1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S67" i="7"/>
  <c r="R67" i="7"/>
  <c r="Q67" i="7"/>
  <c r="P67" i="7"/>
  <c r="O67" i="7"/>
  <c r="M67" i="7"/>
  <c r="L67" i="7"/>
  <c r="K67" i="7"/>
  <c r="J67" i="7"/>
  <c r="I67" i="7"/>
  <c r="H67" i="7"/>
  <c r="G67" i="7"/>
  <c r="F67" i="7"/>
  <c r="E67" i="7"/>
  <c r="D66" i="7"/>
  <c r="D65" i="7"/>
  <c r="D64" i="7"/>
  <c r="D63" i="7"/>
  <c r="D62" i="7"/>
  <c r="D61" i="7"/>
  <c r="D60" i="7"/>
  <c r="D59" i="7"/>
  <c r="S56" i="7"/>
  <c r="R56" i="7"/>
  <c r="O56" i="7"/>
  <c r="M56" i="7"/>
  <c r="L56" i="7"/>
  <c r="K56" i="7"/>
  <c r="J56" i="7"/>
  <c r="H56" i="7"/>
  <c r="F56" i="7"/>
  <c r="Q55" i="7"/>
  <c r="Q56" i="7" s="1"/>
  <c r="P55" i="7"/>
  <c r="P56" i="7" s="1"/>
  <c r="J55" i="7"/>
  <c r="I55" i="7"/>
  <c r="I56" i="7" s="1"/>
  <c r="G55" i="7"/>
  <c r="G56" i="7" s="1"/>
  <c r="E55" i="7"/>
  <c r="E56" i="7" s="1"/>
  <c r="D54" i="7"/>
  <c r="D53" i="7"/>
  <c r="D52" i="7"/>
  <c r="D51" i="7"/>
  <c r="D50" i="7"/>
  <c r="D49" i="7"/>
  <c r="D48" i="7"/>
  <c r="D47" i="7"/>
  <c r="D46" i="7"/>
  <c r="S43" i="7"/>
  <c r="R43" i="7"/>
  <c r="Q43" i="7"/>
  <c r="P43" i="7"/>
  <c r="O43" i="7"/>
  <c r="M43" i="7"/>
  <c r="L43" i="7"/>
  <c r="K43" i="7"/>
  <c r="J43" i="7"/>
  <c r="I43" i="7"/>
  <c r="H43" i="7"/>
  <c r="G43" i="7"/>
  <c r="F43" i="7"/>
  <c r="E43" i="7"/>
  <c r="D42" i="7"/>
  <c r="D41" i="7"/>
  <c r="D40" i="7"/>
  <c r="D39" i="7"/>
  <c r="D38" i="7"/>
  <c r="D37" i="7"/>
  <c r="D36" i="7"/>
  <c r="D35" i="7"/>
  <c r="D34" i="7"/>
  <c r="D43" i="7" s="1"/>
  <c r="S31" i="7"/>
  <c r="S89" i="7" s="1"/>
  <c r="R31" i="7"/>
  <c r="R89" i="7" s="1"/>
  <c r="P31" i="7"/>
  <c r="P89" i="7" s="1"/>
  <c r="O31" i="7"/>
  <c r="O89" i="7" s="1"/>
  <c r="M31" i="7"/>
  <c r="M89" i="7" s="1"/>
  <c r="L31" i="7"/>
  <c r="L89" i="7" s="1"/>
  <c r="K31" i="7"/>
  <c r="K89" i="7" s="1"/>
  <c r="J31" i="7"/>
  <c r="J89" i="7" s="1"/>
  <c r="H31" i="7"/>
  <c r="H89" i="7" s="1"/>
  <c r="F31" i="7"/>
  <c r="F89" i="7" s="1"/>
  <c r="E31" i="7"/>
  <c r="E89" i="7" s="1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Q86" i="7" l="1"/>
  <c r="D31" i="7"/>
  <c r="E86" i="7"/>
  <c r="E92" i="7" s="1"/>
  <c r="G86" i="7"/>
  <c r="G92" i="7" s="1"/>
  <c r="I86" i="7"/>
  <c r="I92" i="7" s="1"/>
  <c r="K86" i="7"/>
  <c r="K92" i="7" s="1"/>
  <c r="M86" i="7"/>
  <c r="M92" i="7" s="1"/>
  <c r="P86" i="7"/>
  <c r="P92" i="7" s="1"/>
  <c r="D83" i="7"/>
  <c r="D67" i="7"/>
  <c r="Q92" i="7"/>
  <c r="D88" i="7"/>
  <c r="D89" i="7"/>
  <c r="R86" i="7"/>
  <c r="R92" i="7" s="1"/>
  <c r="D55" i="7"/>
  <c r="D56" i="7" s="1"/>
  <c r="F86" i="7"/>
  <c r="F92" i="7" s="1"/>
  <c r="H86" i="7"/>
  <c r="H92" i="7" s="1"/>
  <c r="J86" i="7"/>
  <c r="J92" i="7" s="1"/>
  <c r="L86" i="7"/>
  <c r="L92" i="7" s="1"/>
  <c r="O86" i="7"/>
  <c r="O92" i="7" s="1"/>
  <c r="S86" i="7"/>
  <c r="S92" i="7" s="1"/>
  <c r="D52" i="6"/>
  <c r="P55" i="6"/>
  <c r="Q55" i="6"/>
  <c r="I55" i="6"/>
  <c r="G55" i="6"/>
  <c r="G90" i="6"/>
  <c r="I90" i="6"/>
  <c r="Q90" i="6"/>
  <c r="Q84" i="6"/>
  <c r="Q89" i="6" s="1"/>
  <c r="I84" i="6"/>
  <c r="I89" i="6" s="1"/>
  <c r="G84" i="6"/>
  <c r="G89" i="6" s="1"/>
  <c r="Q68" i="6"/>
  <c r="I68" i="6"/>
  <c r="G68" i="6"/>
  <c r="Q56" i="6"/>
  <c r="I56" i="6"/>
  <c r="G56" i="6"/>
  <c r="Q43" i="6"/>
  <c r="I43" i="6"/>
  <c r="G43" i="6"/>
  <c r="D86" i="7" l="1"/>
  <c r="D92" i="7"/>
  <c r="Q87" i="6"/>
  <c r="Q93" i="6" s="1"/>
  <c r="G87" i="6"/>
  <c r="I87" i="6"/>
  <c r="G93" i="6"/>
  <c r="I93" i="6"/>
  <c r="E55" i="6"/>
  <c r="J55" i="6"/>
  <c r="D26" i="6" l="1"/>
  <c r="E31" i="6"/>
  <c r="F31" i="6"/>
  <c r="H31" i="6"/>
  <c r="J31" i="6"/>
  <c r="K31" i="6"/>
  <c r="L31" i="6"/>
  <c r="M31" i="6"/>
  <c r="O31" i="6"/>
  <c r="P31" i="6"/>
  <c r="R31" i="6"/>
  <c r="S31" i="6"/>
  <c r="D27" i="6"/>
  <c r="D80" i="6" l="1"/>
  <c r="D79" i="6"/>
  <c r="S84" i="6" l="1"/>
  <c r="S89" i="6" s="1"/>
  <c r="R84" i="6"/>
  <c r="R89" i="6" s="1"/>
  <c r="P84" i="6"/>
  <c r="P89" i="6" s="1"/>
  <c r="O84" i="6"/>
  <c r="O89" i="6" s="1"/>
  <c r="M84" i="6"/>
  <c r="M89" i="6" s="1"/>
  <c r="L84" i="6"/>
  <c r="L89" i="6" s="1"/>
  <c r="K84" i="6"/>
  <c r="K89" i="6" s="1"/>
  <c r="J84" i="6"/>
  <c r="J89" i="6" s="1"/>
  <c r="H84" i="6"/>
  <c r="H89" i="6" s="1"/>
  <c r="F84" i="6"/>
  <c r="F89" i="6" s="1"/>
  <c r="E84" i="6"/>
  <c r="E89" i="6" s="1"/>
  <c r="D83" i="6"/>
  <c r="D82" i="6"/>
  <c r="D81" i="6"/>
  <c r="D78" i="6"/>
  <c r="D77" i="6"/>
  <c r="D76" i="6"/>
  <c r="D75" i="6"/>
  <c r="D74" i="6"/>
  <c r="D73" i="6"/>
  <c r="D72" i="6"/>
  <c r="D71" i="6"/>
  <c r="S68" i="6"/>
  <c r="R68" i="6"/>
  <c r="P68" i="6"/>
  <c r="O68" i="6"/>
  <c r="M68" i="6"/>
  <c r="L68" i="6"/>
  <c r="K68" i="6"/>
  <c r="J68" i="6"/>
  <c r="H68" i="6"/>
  <c r="F68" i="6"/>
  <c r="E68" i="6"/>
  <c r="D67" i="6"/>
  <c r="D66" i="6"/>
  <c r="D65" i="6"/>
  <c r="D64" i="6"/>
  <c r="D63" i="6"/>
  <c r="D62" i="6"/>
  <c r="D61" i="6"/>
  <c r="D60" i="6"/>
  <c r="D59" i="6"/>
  <c r="S56" i="6"/>
  <c r="R56" i="6"/>
  <c r="P56" i="6"/>
  <c r="O56" i="6"/>
  <c r="M56" i="6"/>
  <c r="L56" i="6"/>
  <c r="K56" i="6"/>
  <c r="J56" i="6"/>
  <c r="H56" i="6"/>
  <c r="F56" i="6"/>
  <c r="E56" i="6"/>
  <c r="D55" i="6"/>
  <c r="D54" i="6"/>
  <c r="D53" i="6"/>
  <c r="D51" i="6"/>
  <c r="D50" i="6"/>
  <c r="D49" i="6"/>
  <c r="D48" i="6"/>
  <c r="D47" i="6"/>
  <c r="D46" i="6"/>
  <c r="S43" i="6"/>
  <c r="R43" i="6"/>
  <c r="P43" i="6"/>
  <c r="O43" i="6"/>
  <c r="M43" i="6"/>
  <c r="L43" i="6"/>
  <c r="K43" i="6"/>
  <c r="J43" i="6"/>
  <c r="H43" i="6"/>
  <c r="F43" i="6"/>
  <c r="E43" i="6"/>
  <c r="D42" i="6"/>
  <c r="D41" i="6"/>
  <c r="D40" i="6"/>
  <c r="D39" i="6"/>
  <c r="D38" i="6"/>
  <c r="D37" i="6"/>
  <c r="D36" i="6"/>
  <c r="D35" i="6"/>
  <c r="D34" i="6"/>
  <c r="S90" i="6"/>
  <c r="R90" i="6"/>
  <c r="P90" i="6"/>
  <c r="O90" i="6"/>
  <c r="M90" i="6"/>
  <c r="L90" i="6"/>
  <c r="K90" i="6"/>
  <c r="J90" i="6"/>
  <c r="H90" i="6"/>
  <c r="F90" i="6"/>
  <c r="E90" i="6"/>
  <c r="D30" i="6"/>
  <c r="D29" i="6"/>
  <c r="D28" i="6"/>
  <c r="D25" i="6"/>
  <c r="D24" i="6"/>
  <c r="D23" i="6"/>
  <c r="D22" i="6"/>
  <c r="D21" i="6"/>
  <c r="D20" i="6"/>
  <c r="D19" i="6"/>
  <c r="D18" i="6"/>
  <c r="D56" i="6" l="1"/>
  <c r="K87" i="6"/>
  <c r="K93" i="6" s="1"/>
  <c r="D31" i="6"/>
  <c r="D84" i="6"/>
  <c r="D43" i="6"/>
  <c r="J87" i="6"/>
  <c r="J93" i="6" s="1"/>
  <c r="O87" i="6"/>
  <c r="O93" i="6" s="1"/>
  <c r="P87" i="6"/>
  <c r="P93" i="6" s="1"/>
  <c r="E87" i="6"/>
  <c r="E93" i="6" s="1"/>
  <c r="D68" i="6"/>
  <c r="D89" i="6"/>
  <c r="D90" i="6"/>
  <c r="F87" i="6"/>
  <c r="F93" i="6" s="1"/>
  <c r="L87" i="6"/>
  <c r="L93" i="6" s="1"/>
  <c r="R87" i="6"/>
  <c r="R93" i="6" s="1"/>
  <c r="H87" i="6"/>
  <c r="H93" i="6" s="1"/>
  <c r="M87" i="6"/>
  <c r="M93" i="6" s="1"/>
  <c r="S87" i="6"/>
  <c r="S93" i="6" s="1"/>
  <c r="D93" i="6" l="1"/>
  <c r="D87" i="6"/>
</calcChain>
</file>

<file path=xl/comments1.xml><?xml version="1.0" encoding="utf-8"?>
<comments xmlns="http://schemas.openxmlformats.org/spreadsheetml/2006/main">
  <authors>
    <author>Laura Davis</author>
    <author xml:space="preserve"> </author>
  </authors>
  <commentList>
    <comment ref="K28" authorId="0" shapeId="0">
      <text>
        <r>
          <rPr>
            <b/>
            <sz val="9"/>
            <color indexed="81"/>
            <rFont val="Tahoma"/>
            <charset val="1"/>
          </rPr>
          <t>Laura Davis:</t>
        </r>
        <r>
          <rPr>
            <sz val="9"/>
            <color indexed="81"/>
            <rFont val="Tahoma"/>
            <charset val="1"/>
          </rPr>
          <t xml:space="preserve">
term started on 11/10/2015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Laura Davis:</t>
        </r>
        <r>
          <rPr>
            <sz val="9"/>
            <color indexed="81"/>
            <rFont val="Tahoma"/>
            <charset val="1"/>
          </rPr>
          <t xml:space="preserve">
term started 2/23/16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Retired from the Board on 6/14/16.</t>
        </r>
      </text>
    </comment>
    <comment ref="Q54" authorId="1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Retired from the Board on 6/14/16.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mhess</author>
  </authors>
  <commentList>
    <comment ref="F29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11/11/14.</t>
        </r>
      </text>
    </comment>
    <comment ref="L29" authorId="1" shapeId="0">
      <text>
        <r>
          <rPr>
            <b/>
            <sz val="9"/>
            <color indexed="81"/>
            <rFont val="Tahoma"/>
            <charset val="1"/>
          </rPr>
          <t>mhess:</t>
        </r>
        <r>
          <rPr>
            <sz val="9"/>
            <color indexed="81"/>
            <rFont val="Tahoma"/>
            <charset val="1"/>
          </rPr>
          <t xml:space="preserve">
Dennis Kuester will be making directed grants beginning 11/1/14.</t>
        </r>
      </text>
    </comment>
    <comment ref="P54" authorId="1" shapeId="0">
      <text>
        <r>
          <rPr>
            <b/>
            <sz val="9"/>
            <color indexed="81"/>
            <rFont val="Tahoma"/>
            <charset val="1"/>
          </rPr>
          <t>mhess:</t>
        </r>
        <r>
          <rPr>
            <sz val="9"/>
            <color indexed="81"/>
            <rFont val="Tahoma"/>
            <charset val="1"/>
          </rPr>
          <t xml:space="preserve">
Shelby Steele was not re-elected.</t>
        </r>
      </text>
    </comment>
    <comment ref="J80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11/10/15.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E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as Chairman of the Board ended on 6/17/14.</t>
        </r>
      </text>
    </comment>
    <comment ref="G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6/17/14.</t>
        </r>
      </text>
    </comment>
    <comment ref="I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6/17/14.</t>
        </r>
      </text>
    </comment>
    <comment ref="J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Elected Chairman of the Board on 6/17/14.</t>
        </r>
      </text>
    </comment>
    <comment ref="P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Retired from the Board on 6/17/14.</t>
        </r>
      </text>
    </comment>
    <comment ref="Q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6/17/14.</t>
        </r>
      </text>
    </comment>
    <comment ref="O6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Retired from the Board on 8/19/14.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E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as Chairman of the Board ended on 6/17/14.</t>
        </r>
      </text>
    </comment>
    <comment ref="G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6/17/14.</t>
        </r>
      </text>
    </comment>
    <comment ref="I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6/17/14.</t>
        </r>
      </text>
    </comment>
    <comment ref="J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Elected Chairman of the Board on 6/17/14.</t>
        </r>
      </text>
    </comment>
    <comment ref="P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Retired from the Board on 6/17/14.</t>
        </r>
      </text>
    </comment>
    <comment ref="Q5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Term started on 6/17/14.</t>
        </r>
      </text>
    </comment>
  </commentList>
</comments>
</file>

<file path=xl/sharedStrings.xml><?xml version="1.0" encoding="utf-8"?>
<sst xmlns="http://schemas.openxmlformats.org/spreadsheetml/2006/main" count="712" uniqueCount="96">
  <si>
    <t>CONSIDINE</t>
  </si>
  <si>
    <t>GREBE</t>
  </si>
  <si>
    <t>SMALLWOOD</t>
  </si>
  <si>
    <t>SMITH</t>
  </si>
  <si>
    <t>UIHLEIN</t>
  </si>
  <si>
    <t>X</t>
  </si>
  <si>
    <t>X -CH</t>
  </si>
  <si>
    <t>X - CH</t>
  </si>
  <si>
    <t>MEETING DESCRIPTION:</t>
  </si>
  <si>
    <t>TOTAL</t>
  </si>
  <si>
    <t>Board of Directors</t>
  </si>
  <si>
    <t>Retainer   (For 1st calendar quarter)</t>
  </si>
  <si>
    <t>Retainer   (For 2nd calendar quarter)</t>
  </si>
  <si>
    <t>Retainer   (For 3rd Calendar Quarter)</t>
  </si>
  <si>
    <t>Paid Year-To-Date Totals</t>
  </si>
  <si>
    <t>Audit</t>
  </si>
  <si>
    <t>Finance</t>
  </si>
  <si>
    <t>Encounter</t>
  </si>
  <si>
    <t>Nominating</t>
  </si>
  <si>
    <t>The Lynde and Harry Bradley Foundation, Inc.</t>
  </si>
  <si>
    <t>Director Fees</t>
  </si>
  <si>
    <t>Personnel</t>
  </si>
  <si>
    <t>Retainer   (For 4th Calendar Quarter)</t>
  </si>
  <si>
    <t>ORR</t>
  </si>
  <si>
    <t>KUESTER</t>
  </si>
  <si>
    <t>NOTES:</t>
  </si>
  <si>
    <t>Board</t>
  </si>
  <si>
    <t>Chairman</t>
  </si>
  <si>
    <t>Committee</t>
  </si>
  <si>
    <t>Yearly retainer</t>
  </si>
  <si>
    <t>Per meeting fees</t>
  </si>
  <si>
    <t>GEORGE</t>
  </si>
  <si>
    <t>Compensation/Personnel</t>
  </si>
  <si>
    <t>WILL</t>
  </si>
  <si>
    <t>Grantmaking - Legacy</t>
  </si>
  <si>
    <t>Grantmaking - Implementation &amp; Impact</t>
  </si>
  <si>
    <t>Grantmaking - Ideas &amp; Institutions</t>
  </si>
  <si>
    <t>Grantmaking - Bradley IRA</t>
  </si>
  <si>
    <t>X - VC</t>
  </si>
  <si>
    <t>ex-o</t>
  </si>
  <si>
    <t>Chairman/VC</t>
  </si>
  <si>
    <t>Grantmaking - Impl &amp; Impact</t>
  </si>
  <si>
    <t>Grantmaking - Ideas &amp; Inst</t>
  </si>
  <si>
    <t>Bradley IRA</t>
  </si>
  <si>
    <t>X-CH</t>
  </si>
  <si>
    <t>POPE</t>
  </si>
  <si>
    <t>MITCHELL</t>
  </si>
  <si>
    <t>Encounter Board</t>
  </si>
  <si>
    <t>*</t>
  </si>
  <si>
    <t>*Mr. Pope is working with the state on budget issues and has declined being paid fees until further notice.</t>
  </si>
  <si>
    <t>as of 7/26/13</t>
  </si>
  <si>
    <t>Paid 1/15/14</t>
  </si>
  <si>
    <t>Year Ended December 31, 2014</t>
  </si>
  <si>
    <t>Paid 4/15/14</t>
  </si>
  <si>
    <t>Paid 7/15/14</t>
  </si>
  <si>
    <t>Paid 10/15/14</t>
  </si>
  <si>
    <t>Paid 1/15/15</t>
  </si>
  <si>
    <t>Add:   Accounts Payable 12/31/14</t>
  </si>
  <si>
    <t>Less:  Accounts Payable 12/31/13</t>
  </si>
  <si>
    <t>Total Year Ended December 31, 2014</t>
  </si>
  <si>
    <t>GRABER</t>
  </si>
  <si>
    <t>HENDRICKS</t>
  </si>
  <si>
    <t>STEELE</t>
  </si>
  <si>
    <t>as of 7/8/14</t>
  </si>
  <si>
    <t>ENGLISH</t>
  </si>
  <si>
    <t>no meeting held</t>
  </si>
  <si>
    <t>no mtg fees</t>
  </si>
  <si>
    <t>Grantmaking - Legacy  no mtg held</t>
  </si>
  <si>
    <t>Year Ended December 31, 2015</t>
  </si>
  <si>
    <t>Add:   Accounts Payable 12/31/15</t>
  </si>
  <si>
    <t>Less:  Accounts Payable 12/31/14</t>
  </si>
  <si>
    <t>VACANT</t>
  </si>
  <si>
    <t>as of 11/13/14</t>
  </si>
  <si>
    <t>Total Year Ended December 31, 2015</t>
  </si>
  <si>
    <t>Paid 4/15/15</t>
  </si>
  <si>
    <t>Paid 7/15/15</t>
  </si>
  <si>
    <t>Paid 10/15/15</t>
  </si>
  <si>
    <t>HANSON</t>
  </si>
  <si>
    <t>Paid 1/15/16</t>
  </si>
  <si>
    <t>brief mtg-no fees</t>
  </si>
  <si>
    <t>Year-end Payable</t>
  </si>
  <si>
    <t>Retainer</t>
  </si>
  <si>
    <t>Attendance</t>
  </si>
  <si>
    <t>Annual Expense</t>
  </si>
  <si>
    <t>Year Ended December 31, 2016</t>
  </si>
  <si>
    <t>CULVER</t>
  </si>
  <si>
    <t>brief mtg - no fees</t>
  </si>
  <si>
    <t>Paid 4/15/16</t>
  </si>
  <si>
    <t>Paid 7/15/16</t>
  </si>
  <si>
    <t>Paid 10/15/16</t>
  </si>
  <si>
    <t>Paid 1/15/17</t>
  </si>
  <si>
    <t>Add:   Accounts Payable 12/31/16</t>
  </si>
  <si>
    <t>Less:  Accounts Payable 12/31/15</t>
  </si>
  <si>
    <t>Total Year Ended December 31, 2016</t>
  </si>
  <si>
    <t>as of 3/11/16</t>
  </si>
  <si>
    <t>Special Board of Directors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</si>
</sst>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13">
    <font>
      <sz val="12"/>
      <name val="Arial MT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Arial MT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ck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39" fontId="2" fillId="0" borderId="0" xfId="0" applyNumberFormat="1" applyFont="1" applyProtection="1"/>
    <xf numFmtId="39" fontId="2" fillId="0" borderId="1" xfId="0" applyNumberFormat="1" applyFont="1" applyBorder="1" applyProtection="1"/>
    <xf numFmtId="39" fontId="2" fillId="0" borderId="2" xfId="0" applyNumberFormat="1" applyFont="1" applyBorder="1" applyProtection="1"/>
    <xf numFmtId="43" fontId="2" fillId="0" borderId="0" xfId="1" applyFont="1" applyProtection="1"/>
    <xf numFmtId="0" fontId="3" fillId="0" borderId="0" xfId="0" applyFont="1"/>
    <xf numFmtId="0" fontId="4" fillId="0" borderId="0" xfId="0" applyFont="1" applyBorder="1" applyProtection="1"/>
    <xf numFmtId="0" fontId="2" fillId="0" borderId="0" xfId="0" applyFont="1" applyBorder="1" applyProtection="1"/>
    <xf numFmtId="0" fontId="5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Protection="1"/>
    <xf numFmtId="0" fontId="3" fillId="0" borderId="4" xfId="0" applyFont="1" applyBorder="1"/>
    <xf numFmtId="0" fontId="2" fillId="0" borderId="4" xfId="0" applyFont="1" applyBorder="1" applyAlignment="1" applyProtection="1">
      <alignment horizontal="center"/>
    </xf>
    <xf numFmtId="0" fontId="3" fillId="0" borderId="0" xfId="0" applyFont="1" applyBorder="1"/>
    <xf numFmtId="0" fontId="5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39" fontId="2" fillId="0" borderId="5" xfId="0" applyNumberFormat="1" applyFont="1" applyBorder="1" applyProtection="1"/>
    <xf numFmtId="39" fontId="2" fillId="0" borderId="6" xfId="0" applyNumberFormat="1" applyFont="1" applyBorder="1" applyProtection="1"/>
    <xf numFmtId="39" fontId="2" fillId="0" borderId="0" xfId="0" applyNumberFormat="1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1" xfId="0" applyFont="1" applyBorder="1" applyProtection="1"/>
    <xf numFmtId="39" fontId="3" fillId="0" borderId="1" xfId="0" applyNumberFormat="1" applyFont="1" applyBorder="1" applyProtection="1"/>
    <xf numFmtId="39" fontId="2" fillId="0" borderId="7" xfId="0" applyNumberFormat="1" applyFont="1" applyBorder="1" applyProtection="1"/>
    <xf numFmtId="39" fontId="2" fillId="0" borderId="8" xfId="0" applyNumberFormat="1" applyFont="1" applyBorder="1" applyProtection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65" fontId="6" fillId="0" borderId="0" xfId="1" applyNumberFormat="1" applyFont="1"/>
    <xf numFmtId="39" fontId="2" fillId="0" borderId="0" xfId="0" applyNumberFormat="1" applyFont="1" applyFill="1" applyProtection="1"/>
    <xf numFmtId="39" fontId="2" fillId="0" borderId="10" xfId="0" applyNumberFormat="1" applyFont="1" applyBorder="1" applyProtection="1"/>
    <xf numFmtId="164" fontId="2" fillId="0" borderId="0" xfId="0" applyNumberFormat="1" applyFont="1" applyFill="1" applyProtection="1"/>
    <xf numFmtId="0" fontId="2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2" fillId="0" borderId="0" xfId="0" applyNumberFormat="1" applyFont="1" applyFill="1" applyAlignment="1" applyProtection="1">
      <alignment horizontal="center"/>
    </xf>
    <xf numFmtId="39" fontId="2" fillId="0" borderId="10" xfId="0" applyNumberFormat="1" applyFont="1" applyFill="1" applyBorder="1" applyProtection="1"/>
    <xf numFmtId="39" fontId="2" fillId="0" borderId="7" xfId="0" applyNumberFormat="1" applyFont="1" applyFill="1" applyBorder="1" applyProtection="1"/>
    <xf numFmtId="0" fontId="3" fillId="0" borderId="0" xfId="0" applyFont="1" applyFill="1"/>
    <xf numFmtId="39" fontId="7" fillId="0" borderId="1" xfId="0" applyNumberFormat="1" applyFont="1" applyBorder="1" applyProtection="1"/>
    <xf numFmtId="39" fontId="7" fillId="0" borderId="5" xfId="0" applyNumberFormat="1" applyFont="1" applyBorder="1" applyProtection="1"/>
    <xf numFmtId="39" fontId="7" fillId="0" borderId="0" xfId="0" applyNumberFormat="1" applyFont="1" applyFill="1" applyBorder="1" applyProtection="1"/>
    <xf numFmtId="39" fontId="7" fillId="0" borderId="7" xfId="0" applyNumberFormat="1" applyFont="1" applyBorder="1" applyProtection="1"/>
    <xf numFmtId="39" fontId="7" fillId="0" borderId="0" xfId="0" applyNumberFormat="1" applyFont="1" applyProtection="1"/>
    <xf numFmtId="39" fontId="7" fillId="0" borderId="0" xfId="0" applyNumberFormat="1" applyFont="1" applyFill="1" applyProtection="1"/>
    <xf numFmtId="0" fontId="7" fillId="0" borderId="0" xfId="0" applyFont="1"/>
    <xf numFmtId="0" fontId="6" fillId="0" borderId="10" xfId="0" applyFont="1" applyBorder="1" applyAlignment="1">
      <alignment horizontal="center"/>
    </xf>
    <xf numFmtId="0" fontId="2" fillId="0" borderId="4" xfId="0" applyFont="1" applyFill="1" applyBorder="1" applyProtection="1"/>
    <xf numFmtId="0" fontId="3" fillId="0" borderId="4" xfId="0" applyFont="1" applyFill="1" applyBorder="1"/>
    <xf numFmtId="0" fontId="2" fillId="0" borderId="4" xfId="0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12" fillId="0" borderId="0" xfId="0" applyFont="1"/>
    <xf numFmtId="39" fontId="7" fillId="0" borderId="0" xfId="0" applyNumberFormat="1" applyFont="1"/>
    <xf numFmtId="39" fontId="7" fillId="0" borderId="10" xfId="0" applyNumberFormat="1" applyFont="1" applyBorder="1"/>
    <xf numFmtId="0" fontId="5" fillId="0" borderId="3" xfId="0" applyFont="1" applyFill="1" applyBorder="1" applyAlignment="1" applyProtection="1">
      <alignment horizontal="center"/>
    </xf>
    <xf numFmtId="0" fontId="0" fillId="0" borderId="0" xfId="0" applyFill="1"/>
    <xf numFmtId="0" fontId="2" fillId="0" borderId="0" xfId="0" applyFont="1" applyFill="1" applyAlignment="1" applyProtection="1">
      <alignment horizontal="right"/>
    </xf>
    <xf numFmtId="39" fontId="2" fillId="0" borderId="1" xfId="0" applyNumberFormat="1" applyFont="1" applyFill="1" applyBorder="1" applyProtection="1"/>
    <xf numFmtId="39" fontId="2" fillId="0" borderId="5" xfId="0" applyNumberFormat="1" applyFont="1" applyFill="1" applyBorder="1" applyProtection="1"/>
    <xf numFmtId="39" fontId="2" fillId="0" borderId="0" xfId="0" applyNumberFormat="1" applyFont="1" applyFill="1" applyBorder="1" applyProtection="1"/>
    <xf numFmtId="39" fontId="2" fillId="0" borderId="6" xfId="0" applyNumberFormat="1" applyFont="1" applyFill="1" applyBorder="1" applyProtection="1"/>
    <xf numFmtId="0" fontId="2" fillId="0" borderId="0" xfId="0" applyFont="1" applyFill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outlinePr summaryRight="0" showOutlineSymbols="0"/>
  </sheetPr>
  <dimension ref="A1:U95"/>
  <sheetViews>
    <sheetView tabSelected="1" showOutlineSymbols="0" defaultGridColor="0" colorId="22" zoomScale="87" workbookViewId="0">
      <pane xSplit="4" ySplit="14" topLeftCell="E15" activePane="bottomRight" state="frozen"/>
      <selection pane="topRight" activeCell="D1" sqref="D1"/>
      <selection pane="bottomLeft" activeCell="A9" sqref="A9"/>
      <selection pane="bottomRight" sqref="A1:Q1"/>
    </sheetView>
  </sheetViews>
  <sheetFormatPr defaultColWidth="9.77734375" defaultRowHeight="15" outlineLevelRow="1" outlineLevelCol="1"/>
  <cols>
    <col min="1" max="1" width="7" customWidth="1"/>
    <col min="2" max="2" width="8.109375" customWidth="1"/>
    <col min="3" max="3" width="5.77734375" customWidth="1"/>
    <col min="4" max="4" width="8.6640625" bestFit="1" customWidth="1"/>
    <col min="5" max="5" width="7.77734375" customWidth="1" outlineLevel="1"/>
    <col min="6" max="6" width="7" bestFit="1" customWidth="1" outlineLevel="1"/>
    <col min="7" max="7" width="7.77734375" customWidth="1" outlineLevel="1"/>
    <col min="8" max="9" width="7.44140625" customWidth="1" outlineLevel="1"/>
    <col min="10" max="10" width="6" bestFit="1" customWidth="1" outlineLevel="1"/>
    <col min="11" max="11" width="7.109375" bestFit="1" customWidth="1" outlineLevel="1"/>
    <col min="12" max="12" width="9.33203125" bestFit="1" customWidth="1" outlineLevel="1"/>
    <col min="13" max="13" width="9.6640625" bestFit="1" customWidth="1" outlineLevel="1"/>
    <col min="14" max="14" width="7.5546875" customWidth="1" outlineLevel="1"/>
    <col min="15" max="16" width="7.44140625" bestFit="1" customWidth="1" outlineLevel="1"/>
    <col min="17" max="17" width="7.44140625" customWidth="1" outlineLevel="1"/>
    <col min="18" max="18" width="4.77734375" customWidth="1"/>
  </cols>
  <sheetData>
    <row r="1" spans="1:21" ht="15.75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1" ht="15.75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1" ht="15.75">
      <c r="A3" s="68" t="s">
        <v>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5.75">
      <c r="A4" s="6"/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1" ht="16.5" thickBot="1">
      <c r="A5" s="6"/>
      <c r="B5" s="36" t="s">
        <v>94</v>
      </c>
      <c r="C5" s="7"/>
      <c r="D5" s="7"/>
      <c r="E5" s="8" t="s">
        <v>0</v>
      </c>
      <c r="F5" s="59" t="s">
        <v>85</v>
      </c>
      <c r="G5" s="8" t="s">
        <v>64</v>
      </c>
      <c r="H5" s="8" t="s">
        <v>31</v>
      </c>
      <c r="I5" s="8" t="s">
        <v>60</v>
      </c>
      <c r="J5" s="8" t="s">
        <v>1</v>
      </c>
      <c r="K5" s="8" t="s">
        <v>77</v>
      </c>
      <c r="L5" s="8" t="s">
        <v>61</v>
      </c>
      <c r="M5" s="8" t="s">
        <v>24</v>
      </c>
      <c r="N5" s="8" t="s">
        <v>46</v>
      </c>
      <c r="O5" s="8" t="s">
        <v>45</v>
      </c>
      <c r="P5" s="8" t="s">
        <v>4</v>
      </c>
      <c r="Q5" s="8" t="s">
        <v>33</v>
      </c>
    </row>
    <row r="6" spans="1:21" ht="15.75">
      <c r="A6" s="38" t="s">
        <v>32</v>
      </c>
      <c r="B6" s="42"/>
      <c r="C6" s="42"/>
      <c r="D6" s="38"/>
      <c r="E6" s="37" t="s">
        <v>6</v>
      </c>
      <c r="F6" s="37"/>
      <c r="G6" s="37"/>
      <c r="H6" s="37" t="s">
        <v>5</v>
      </c>
      <c r="I6" s="37" t="s">
        <v>5</v>
      </c>
      <c r="J6" s="37" t="s">
        <v>39</v>
      </c>
      <c r="K6" s="37" t="s">
        <v>5</v>
      </c>
      <c r="L6" s="37"/>
      <c r="M6" s="37" t="s">
        <v>39</v>
      </c>
      <c r="N6" s="37" t="s">
        <v>5</v>
      </c>
      <c r="O6" s="37"/>
      <c r="P6" s="37" t="s">
        <v>39</v>
      </c>
      <c r="Q6" s="37"/>
    </row>
    <row r="7" spans="1:21" ht="15.75">
      <c r="A7" s="38" t="s">
        <v>16</v>
      </c>
      <c r="B7" s="42"/>
      <c r="C7" s="42"/>
      <c r="D7" s="38"/>
      <c r="E7" s="37" t="s">
        <v>5</v>
      </c>
      <c r="F7" s="37"/>
      <c r="G7" s="37" t="s">
        <v>44</v>
      </c>
      <c r="H7" s="37"/>
      <c r="I7" s="37"/>
      <c r="J7" s="37" t="s">
        <v>39</v>
      </c>
      <c r="K7" s="37"/>
      <c r="L7" s="37" t="s">
        <v>5</v>
      </c>
      <c r="M7" s="37" t="s">
        <v>39</v>
      </c>
      <c r="N7" s="37"/>
      <c r="O7" s="37" t="s">
        <v>5</v>
      </c>
      <c r="P7" s="37" t="s">
        <v>39</v>
      </c>
      <c r="Q7" s="37"/>
      <c r="R7" s="28"/>
      <c r="S7" s="28"/>
      <c r="T7" s="29" t="s">
        <v>26</v>
      </c>
      <c r="U7" s="29" t="s">
        <v>28</v>
      </c>
    </row>
    <row r="8" spans="1:21" ht="15.75">
      <c r="A8" s="38" t="s">
        <v>15</v>
      </c>
      <c r="B8" s="42"/>
      <c r="C8" s="42"/>
      <c r="D8" s="38"/>
      <c r="E8" s="37"/>
      <c r="F8" s="37" t="s">
        <v>5</v>
      </c>
      <c r="G8" s="37"/>
      <c r="H8" s="37"/>
      <c r="I8" s="37" t="s">
        <v>5</v>
      </c>
      <c r="J8" s="37" t="s">
        <v>39</v>
      </c>
      <c r="K8" s="37"/>
      <c r="L8" s="37"/>
      <c r="M8" s="37" t="s">
        <v>39</v>
      </c>
      <c r="N8" s="37" t="s">
        <v>5</v>
      </c>
      <c r="O8" s="37" t="s">
        <v>7</v>
      </c>
      <c r="P8" s="37" t="s">
        <v>39</v>
      </c>
      <c r="Q8" s="37"/>
      <c r="R8" s="28"/>
      <c r="S8" s="28"/>
      <c r="T8" s="50" t="s">
        <v>27</v>
      </c>
      <c r="U8" s="50" t="s">
        <v>40</v>
      </c>
    </row>
    <row r="9" spans="1:21" ht="15.75">
      <c r="A9" s="38" t="s">
        <v>18</v>
      </c>
      <c r="B9" s="42"/>
      <c r="C9" s="42"/>
      <c r="D9" s="38"/>
      <c r="E9" s="37" t="s">
        <v>5</v>
      </c>
      <c r="F9" s="37"/>
      <c r="G9" s="37"/>
      <c r="H9" s="37" t="s">
        <v>5</v>
      </c>
      <c r="I9" s="37"/>
      <c r="J9" s="37" t="s">
        <v>5</v>
      </c>
      <c r="K9" s="37"/>
      <c r="L9" s="37"/>
      <c r="M9" s="37" t="s">
        <v>7</v>
      </c>
      <c r="N9" s="37"/>
      <c r="O9" s="37"/>
      <c r="P9" s="37" t="s">
        <v>5</v>
      </c>
      <c r="Q9" s="37"/>
      <c r="S9" s="28" t="s">
        <v>29</v>
      </c>
      <c r="T9" s="31">
        <v>75000</v>
      </c>
      <c r="U9" s="31">
        <v>20000</v>
      </c>
    </row>
    <row r="10" spans="1:21" ht="15.75">
      <c r="A10" s="38" t="s">
        <v>47</v>
      </c>
      <c r="B10" s="42"/>
      <c r="C10" s="42"/>
      <c r="D10" s="38"/>
      <c r="E10" s="37"/>
      <c r="F10" s="37"/>
      <c r="G10" s="37" t="s">
        <v>5</v>
      </c>
      <c r="H10" s="37" t="s">
        <v>5</v>
      </c>
      <c r="I10" s="37"/>
      <c r="J10" s="37"/>
      <c r="K10" s="37" t="s">
        <v>5</v>
      </c>
      <c r="L10" s="37"/>
      <c r="M10" s="37"/>
      <c r="N10" s="37"/>
      <c r="O10" s="37"/>
      <c r="P10" s="37"/>
      <c r="Q10" s="37" t="s">
        <v>7</v>
      </c>
      <c r="S10" s="28" t="s">
        <v>30</v>
      </c>
      <c r="T10" s="31">
        <v>1000</v>
      </c>
      <c r="U10" s="31">
        <v>1000</v>
      </c>
    </row>
    <row r="11" spans="1:21" ht="15.75">
      <c r="A11" s="38" t="s">
        <v>34</v>
      </c>
      <c r="B11" s="42"/>
      <c r="C11" s="42"/>
      <c r="D11" s="38"/>
      <c r="E11" s="37"/>
      <c r="F11" s="37" t="s">
        <v>5</v>
      </c>
      <c r="G11" s="37" t="s">
        <v>5</v>
      </c>
      <c r="H11" s="37"/>
      <c r="I11" s="37" t="s">
        <v>5</v>
      </c>
      <c r="J11" s="37" t="s">
        <v>39</v>
      </c>
      <c r="K11" s="37"/>
      <c r="L11" s="37" t="s">
        <v>5</v>
      </c>
      <c r="M11" s="37" t="s">
        <v>39</v>
      </c>
      <c r="N11" s="37"/>
      <c r="O11" s="37"/>
      <c r="P11" s="37" t="s">
        <v>7</v>
      </c>
      <c r="Q11" s="37"/>
    </row>
    <row r="12" spans="1:21" ht="15.75">
      <c r="A12" s="38" t="s">
        <v>35</v>
      </c>
      <c r="B12" s="42"/>
      <c r="C12" s="42"/>
      <c r="D12" s="38"/>
      <c r="E12" s="37"/>
      <c r="F12" s="37" t="s">
        <v>5</v>
      </c>
      <c r="G12" s="37"/>
      <c r="H12" s="37"/>
      <c r="I12" s="37" t="s">
        <v>5</v>
      </c>
      <c r="J12" s="37" t="s">
        <v>39</v>
      </c>
      <c r="K12" s="37"/>
      <c r="L12" s="37" t="s">
        <v>5</v>
      </c>
      <c r="M12" s="37" t="s">
        <v>39</v>
      </c>
      <c r="N12" s="37" t="s">
        <v>44</v>
      </c>
      <c r="O12" s="37" t="s">
        <v>5</v>
      </c>
      <c r="P12" s="37" t="s">
        <v>39</v>
      </c>
      <c r="Q12" s="37"/>
    </row>
    <row r="13" spans="1:21" ht="15.75">
      <c r="A13" s="38" t="s">
        <v>36</v>
      </c>
      <c r="B13" s="42"/>
      <c r="C13" s="42"/>
      <c r="D13" s="38"/>
      <c r="E13" s="37" t="s">
        <v>5</v>
      </c>
      <c r="F13" s="37"/>
      <c r="G13" s="37" t="s">
        <v>5</v>
      </c>
      <c r="H13" s="37" t="s">
        <v>7</v>
      </c>
      <c r="I13" s="37"/>
      <c r="J13" s="37" t="s">
        <v>39</v>
      </c>
      <c r="K13" s="37" t="s">
        <v>5</v>
      </c>
      <c r="L13" s="37"/>
      <c r="M13" s="37" t="s">
        <v>39</v>
      </c>
      <c r="N13" s="37"/>
      <c r="O13" s="37" t="s">
        <v>5</v>
      </c>
      <c r="P13" s="37" t="s">
        <v>39</v>
      </c>
      <c r="Q13" s="37" t="s">
        <v>5</v>
      </c>
    </row>
    <row r="14" spans="1:21" ht="16.5" thickBot="1">
      <c r="A14" s="51" t="s">
        <v>37</v>
      </c>
      <c r="B14" s="52"/>
      <c r="C14" s="52"/>
      <c r="D14" s="51"/>
      <c r="E14" s="53" t="s">
        <v>5</v>
      </c>
      <c r="F14" s="53" t="s">
        <v>5</v>
      </c>
      <c r="G14" s="53" t="s">
        <v>5</v>
      </c>
      <c r="H14" s="53" t="s">
        <v>5</v>
      </c>
      <c r="I14" s="53" t="s">
        <v>5</v>
      </c>
      <c r="J14" s="53" t="s">
        <v>7</v>
      </c>
      <c r="K14" s="53" t="s">
        <v>5</v>
      </c>
      <c r="L14" s="53" t="s">
        <v>5</v>
      </c>
      <c r="M14" s="53" t="s">
        <v>5</v>
      </c>
      <c r="N14" s="53" t="s">
        <v>5</v>
      </c>
      <c r="O14" s="53" t="s">
        <v>5</v>
      </c>
      <c r="P14" s="53" t="s">
        <v>5</v>
      </c>
      <c r="Q14" s="53" t="s">
        <v>5</v>
      </c>
    </row>
    <row r="15" spans="1:21" ht="16.5" thickTop="1">
      <c r="A15" s="7"/>
      <c r="B15" s="13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"/>
      <c r="Q15" s="9"/>
    </row>
    <row r="16" spans="1:21">
      <c r="A16" s="14" t="s">
        <v>8</v>
      </c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9"/>
      <c r="Q16" s="9"/>
    </row>
    <row r="17" spans="1:17" ht="15.75">
      <c r="A17" s="5"/>
      <c r="B17" s="5"/>
      <c r="C17" s="15"/>
      <c r="D17" s="16" t="s">
        <v>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outlineLevel="1">
      <c r="A18" s="7" t="s">
        <v>34</v>
      </c>
      <c r="B18" s="15"/>
      <c r="C18" s="34">
        <v>42303</v>
      </c>
      <c r="D18" s="1">
        <f t="shared" ref="D18:D28" si="0">SUM(E18:Q18)</f>
        <v>4000</v>
      </c>
      <c r="E18" s="1"/>
      <c r="F18" s="1"/>
      <c r="G18" s="1">
        <v>1000</v>
      </c>
      <c r="H18" s="1"/>
      <c r="I18" s="1">
        <v>1000</v>
      </c>
      <c r="J18" s="1"/>
      <c r="K18" s="1"/>
      <c r="L18" s="1">
        <v>1000</v>
      </c>
      <c r="M18" s="1">
        <v>0</v>
      </c>
      <c r="N18" s="1"/>
      <c r="O18" s="1"/>
      <c r="P18" s="1">
        <v>1000</v>
      </c>
      <c r="Q18" s="1"/>
    </row>
    <row r="19" spans="1:17" outlineLevel="1">
      <c r="A19" s="7" t="s">
        <v>41</v>
      </c>
      <c r="B19" s="15"/>
      <c r="C19" s="17">
        <v>42290</v>
      </c>
      <c r="D19" s="1">
        <f t="shared" si="0"/>
        <v>1000</v>
      </c>
      <c r="E19" s="1"/>
      <c r="F19" s="1"/>
      <c r="G19" s="1"/>
      <c r="H19" s="1"/>
      <c r="I19" s="1">
        <v>1000</v>
      </c>
      <c r="J19" s="1">
        <v>0</v>
      </c>
      <c r="K19" s="1"/>
      <c r="L19" s="1"/>
      <c r="M19" s="1">
        <v>0</v>
      </c>
      <c r="N19" s="1">
        <v>0</v>
      </c>
      <c r="O19" s="1"/>
      <c r="P19" s="1"/>
      <c r="Q19" s="1"/>
    </row>
    <row r="20" spans="1:17" outlineLevel="1">
      <c r="A20" s="7" t="s">
        <v>42</v>
      </c>
      <c r="B20" s="15"/>
      <c r="C20" s="17">
        <v>42289</v>
      </c>
      <c r="D20" s="1">
        <f t="shared" si="0"/>
        <v>4000</v>
      </c>
      <c r="E20" s="1">
        <v>1000</v>
      </c>
      <c r="F20" s="1"/>
      <c r="G20" s="1"/>
      <c r="H20" s="1">
        <v>1000</v>
      </c>
      <c r="I20" s="1"/>
      <c r="J20" s="1">
        <v>0</v>
      </c>
      <c r="K20" s="1"/>
      <c r="L20" s="1"/>
      <c r="M20" s="1">
        <v>0</v>
      </c>
      <c r="N20" s="1"/>
      <c r="O20" s="1">
        <v>1000</v>
      </c>
      <c r="P20" s="1"/>
      <c r="Q20" s="1">
        <v>1000</v>
      </c>
    </row>
    <row r="21" spans="1:17" outlineLevel="1">
      <c r="A21" s="15" t="s">
        <v>16</v>
      </c>
      <c r="B21" s="15"/>
      <c r="C21" s="17">
        <v>42317</v>
      </c>
      <c r="D21" s="1">
        <f t="shared" si="0"/>
        <v>4000</v>
      </c>
      <c r="E21" s="1">
        <v>1000</v>
      </c>
      <c r="F21" s="1"/>
      <c r="G21" s="1">
        <v>1000</v>
      </c>
      <c r="H21" s="1">
        <v>0</v>
      </c>
      <c r="I21" s="1">
        <v>0</v>
      </c>
      <c r="J21" s="1">
        <v>0</v>
      </c>
      <c r="K21" s="1"/>
      <c r="L21" s="1">
        <v>1000</v>
      </c>
      <c r="M21" s="1">
        <v>0</v>
      </c>
      <c r="N21" s="1">
        <v>0</v>
      </c>
      <c r="O21" s="1">
        <v>1000</v>
      </c>
      <c r="P21" s="1">
        <v>0</v>
      </c>
      <c r="Q21" s="1"/>
    </row>
    <row r="22" spans="1:17" outlineLevel="1">
      <c r="A22" s="15" t="s">
        <v>15</v>
      </c>
      <c r="B22" s="15"/>
      <c r="C22" s="17">
        <v>42317</v>
      </c>
      <c r="D22" s="1">
        <f t="shared" si="0"/>
        <v>1000</v>
      </c>
      <c r="E22" s="1">
        <v>0</v>
      </c>
      <c r="F22" s="1"/>
      <c r="G22" s="1">
        <v>0</v>
      </c>
      <c r="H22" s="1">
        <v>0</v>
      </c>
      <c r="I22" s="1"/>
      <c r="J22" s="1">
        <v>0</v>
      </c>
      <c r="K22" s="1"/>
      <c r="L22" s="1"/>
      <c r="M22" s="1">
        <v>0</v>
      </c>
      <c r="N22" s="1">
        <v>0</v>
      </c>
      <c r="O22" s="1">
        <v>1000</v>
      </c>
      <c r="P22" s="1">
        <v>0</v>
      </c>
      <c r="Q22" s="1"/>
    </row>
    <row r="23" spans="1:17" outlineLevel="1">
      <c r="A23" s="35" t="s">
        <v>17</v>
      </c>
      <c r="B23" s="35"/>
      <c r="C23" s="34">
        <v>42311</v>
      </c>
      <c r="D23" s="1">
        <f t="shared" si="0"/>
        <v>2000</v>
      </c>
      <c r="E23" s="32"/>
      <c r="F23" s="32"/>
      <c r="G23" s="32">
        <v>1000</v>
      </c>
      <c r="H23" s="32"/>
      <c r="I23" s="32"/>
      <c r="J23" s="32">
        <v>0</v>
      </c>
      <c r="K23" s="32"/>
      <c r="L23" s="32"/>
      <c r="M23" s="32">
        <v>0</v>
      </c>
      <c r="N23" s="32"/>
      <c r="O23" s="32"/>
      <c r="P23" s="32"/>
      <c r="Q23" s="32">
        <v>1000</v>
      </c>
    </row>
    <row r="24" spans="1:17" outlineLevel="1">
      <c r="A24" s="15" t="s">
        <v>21</v>
      </c>
      <c r="B24" s="15"/>
      <c r="C24" s="17">
        <v>42317</v>
      </c>
      <c r="D24" s="1">
        <f t="shared" si="0"/>
        <v>1000</v>
      </c>
      <c r="E24" s="1">
        <v>1000</v>
      </c>
      <c r="F24" s="1"/>
      <c r="G24" s="1"/>
      <c r="H24" s="32"/>
      <c r="I24" s="32"/>
      <c r="J24" s="1">
        <v>0</v>
      </c>
      <c r="K24" s="1"/>
      <c r="L24" s="1"/>
      <c r="M24" s="1">
        <v>0</v>
      </c>
      <c r="N24" s="1">
        <v>0</v>
      </c>
      <c r="O24" s="1">
        <v>0</v>
      </c>
      <c r="P24" s="1">
        <v>0</v>
      </c>
      <c r="Q24" s="1"/>
    </row>
    <row r="25" spans="1:17" outlineLevel="1">
      <c r="A25" s="15" t="s">
        <v>18</v>
      </c>
      <c r="B25" s="15" t="s">
        <v>86</v>
      </c>
      <c r="C25" s="17">
        <v>42317</v>
      </c>
      <c r="D25" s="1">
        <f t="shared" si="0"/>
        <v>0</v>
      </c>
      <c r="E25" s="1">
        <v>0</v>
      </c>
      <c r="F25" s="1"/>
      <c r="G25" s="1"/>
      <c r="H25" s="1">
        <v>0</v>
      </c>
      <c r="I25" s="1"/>
      <c r="J25" s="1">
        <v>0</v>
      </c>
      <c r="K25" s="1"/>
      <c r="L25" s="1"/>
      <c r="M25" s="1">
        <v>0</v>
      </c>
      <c r="N25" s="1"/>
      <c r="O25" s="1"/>
      <c r="P25" s="1">
        <v>0</v>
      </c>
      <c r="Q25" s="1"/>
    </row>
    <row r="26" spans="1:17" outlineLevel="1">
      <c r="A26" s="35" t="s">
        <v>43</v>
      </c>
      <c r="B26" s="15"/>
      <c r="C26" s="17">
        <v>42318</v>
      </c>
      <c r="D26" s="1">
        <f t="shared" si="0"/>
        <v>7000</v>
      </c>
      <c r="E26" s="1">
        <v>1000</v>
      </c>
      <c r="F26" s="1"/>
      <c r="G26" s="1">
        <v>1000</v>
      </c>
      <c r="H26" s="1">
        <v>1000</v>
      </c>
      <c r="I26" s="1"/>
      <c r="J26" s="1">
        <v>0</v>
      </c>
      <c r="K26" s="1"/>
      <c r="L26" s="1">
        <v>1000</v>
      </c>
      <c r="M26" s="1">
        <v>0</v>
      </c>
      <c r="N26" s="1">
        <v>0</v>
      </c>
      <c r="O26" s="1">
        <v>1000</v>
      </c>
      <c r="P26" s="1">
        <v>1000</v>
      </c>
      <c r="Q26" s="1">
        <v>1000</v>
      </c>
    </row>
    <row r="27" spans="1:17" outlineLevel="1">
      <c r="A27" s="15" t="s">
        <v>10</v>
      </c>
      <c r="B27" s="15"/>
      <c r="C27" s="17">
        <v>42318</v>
      </c>
      <c r="D27" s="1">
        <f t="shared" si="0"/>
        <v>9000</v>
      </c>
      <c r="E27" s="1">
        <v>1000</v>
      </c>
      <c r="F27" s="1"/>
      <c r="G27" s="1">
        <v>1000</v>
      </c>
      <c r="H27" s="1">
        <v>1000</v>
      </c>
      <c r="I27" s="1">
        <v>1000</v>
      </c>
      <c r="J27" s="1">
        <v>0</v>
      </c>
      <c r="K27" s="1">
        <v>1000</v>
      </c>
      <c r="L27" s="1">
        <v>1000</v>
      </c>
      <c r="M27" s="1">
        <v>0</v>
      </c>
      <c r="N27" s="1">
        <v>0</v>
      </c>
      <c r="O27" s="1">
        <v>1000</v>
      </c>
      <c r="P27" s="1">
        <v>1000</v>
      </c>
      <c r="Q27" s="1">
        <v>1000</v>
      </c>
    </row>
    <row r="28" spans="1:17" outlineLevel="1">
      <c r="A28" s="15" t="s">
        <v>22</v>
      </c>
      <c r="B28" s="15"/>
      <c r="C28" s="17"/>
      <c r="D28" s="33">
        <f t="shared" si="0"/>
        <v>42826.086956521744</v>
      </c>
      <c r="E28" s="40">
        <v>5000</v>
      </c>
      <c r="F28" s="40"/>
      <c r="G28" s="33">
        <v>5000</v>
      </c>
      <c r="H28" s="40">
        <v>5000</v>
      </c>
      <c r="I28" s="40">
        <v>5000</v>
      </c>
      <c r="J28" s="40"/>
      <c r="K28" s="40">
        <f>5000*(52/92)</f>
        <v>2826.086956521739</v>
      </c>
      <c r="L28" s="40">
        <v>5000</v>
      </c>
      <c r="M28" s="40">
        <v>0</v>
      </c>
      <c r="N28" s="40">
        <v>0</v>
      </c>
      <c r="O28" s="40">
        <v>5000</v>
      </c>
      <c r="P28" s="40">
        <v>5000</v>
      </c>
      <c r="Q28" s="40">
        <v>5000</v>
      </c>
    </row>
    <row r="29" spans="1:17">
      <c r="A29" s="22" t="s">
        <v>78</v>
      </c>
      <c r="B29" s="18"/>
      <c r="C29" s="1"/>
      <c r="D29" s="2">
        <f t="shared" ref="D29:Q29" si="1">SUM(D18:D28)</f>
        <v>75826.086956521744</v>
      </c>
      <c r="E29" s="2">
        <f t="shared" si="1"/>
        <v>10000</v>
      </c>
      <c r="F29" s="2">
        <f t="shared" si="1"/>
        <v>0</v>
      </c>
      <c r="G29" s="2">
        <f t="shared" si="1"/>
        <v>10000</v>
      </c>
      <c r="H29" s="2">
        <f t="shared" si="1"/>
        <v>8000</v>
      </c>
      <c r="I29" s="2">
        <f t="shared" si="1"/>
        <v>8000</v>
      </c>
      <c r="J29" s="2">
        <f t="shared" si="1"/>
        <v>0</v>
      </c>
      <c r="K29" s="2">
        <f t="shared" si="1"/>
        <v>3826.086956521739</v>
      </c>
      <c r="L29" s="2">
        <f t="shared" si="1"/>
        <v>9000</v>
      </c>
      <c r="M29" s="2">
        <f t="shared" si="1"/>
        <v>0</v>
      </c>
      <c r="N29" s="2">
        <f t="shared" si="1"/>
        <v>0</v>
      </c>
      <c r="O29" s="2">
        <f t="shared" si="1"/>
        <v>10000</v>
      </c>
      <c r="P29" s="2">
        <f t="shared" si="1"/>
        <v>8000</v>
      </c>
      <c r="Q29" s="2">
        <f t="shared" si="1"/>
        <v>9000</v>
      </c>
    </row>
    <row r="30" spans="1:17">
      <c r="A30" s="22"/>
      <c r="B30" s="18"/>
      <c r="C30" s="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outlineLevel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outlineLevel="1">
      <c r="A32" s="38" t="s">
        <v>34</v>
      </c>
      <c r="B32" s="35"/>
      <c r="C32" s="39">
        <v>42405</v>
      </c>
      <c r="D32" s="32">
        <f t="shared" ref="D32:D40" si="2">SUM(E32:Q32)</f>
        <v>3000</v>
      </c>
      <c r="E32" s="32"/>
      <c r="F32" s="32"/>
      <c r="G32" s="32">
        <v>1000</v>
      </c>
      <c r="H32" s="32"/>
      <c r="I32" s="32">
        <v>1000</v>
      </c>
      <c r="J32" s="32">
        <v>0</v>
      </c>
      <c r="K32" s="32"/>
      <c r="L32" s="32"/>
      <c r="M32" s="32">
        <v>0</v>
      </c>
      <c r="N32" s="32"/>
      <c r="O32" s="32"/>
      <c r="P32" s="32">
        <v>1000</v>
      </c>
      <c r="Q32" s="32"/>
    </row>
    <row r="33" spans="1:17" outlineLevel="1">
      <c r="A33" s="38" t="s">
        <v>34</v>
      </c>
      <c r="B33" s="35"/>
      <c r="C33" s="39">
        <v>42422</v>
      </c>
      <c r="D33" s="32">
        <f t="shared" si="2"/>
        <v>4000</v>
      </c>
      <c r="E33" s="32"/>
      <c r="F33" s="32"/>
      <c r="G33" s="32">
        <v>1000</v>
      </c>
      <c r="H33" s="32"/>
      <c r="I33" s="32">
        <v>1000</v>
      </c>
      <c r="J33" s="32">
        <v>0</v>
      </c>
      <c r="K33" s="32"/>
      <c r="L33" s="32">
        <v>1000</v>
      </c>
      <c r="M33" s="32"/>
      <c r="N33" s="32"/>
      <c r="O33" s="32"/>
      <c r="P33" s="32">
        <v>1000</v>
      </c>
      <c r="Q33" s="32"/>
    </row>
    <row r="34" spans="1:17" s="60" customFormat="1" outlineLevel="1">
      <c r="A34" s="38" t="s">
        <v>41</v>
      </c>
      <c r="B34" s="35"/>
      <c r="C34" s="39">
        <v>42403</v>
      </c>
      <c r="D34" s="32">
        <f t="shared" si="2"/>
        <v>2000</v>
      </c>
      <c r="E34" s="32"/>
      <c r="F34" s="32"/>
      <c r="G34" s="32"/>
      <c r="H34" s="32"/>
      <c r="I34" s="32">
        <v>1000</v>
      </c>
      <c r="J34" s="32">
        <v>0</v>
      </c>
      <c r="K34" s="32"/>
      <c r="L34" s="32">
        <v>1000</v>
      </c>
      <c r="M34" s="32"/>
      <c r="N34" s="32">
        <v>0</v>
      </c>
      <c r="O34" s="32"/>
      <c r="P34" s="32"/>
      <c r="Q34" s="32"/>
    </row>
    <row r="35" spans="1:17" s="60" customFormat="1" outlineLevel="1">
      <c r="A35" s="38" t="s">
        <v>42</v>
      </c>
      <c r="B35" s="35"/>
      <c r="C35" s="39">
        <v>42388</v>
      </c>
      <c r="D35" s="32">
        <f t="shared" si="2"/>
        <v>6000</v>
      </c>
      <c r="E35" s="32">
        <v>1000</v>
      </c>
      <c r="F35" s="32"/>
      <c r="G35" s="32">
        <v>1000</v>
      </c>
      <c r="H35" s="32">
        <v>1000</v>
      </c>
      <c r="I35" s="32"/>
      <c r="J35" s="32">
        <v>0</v>
      </c>
      <c r="K35" s="32">
        <v>1000</v>
      </c>
      <c r="L35" s="32"/>
      <c r="M35" s="32">
        <v>0</v>
      </c>
      <c r="N35" s="32"/>
      <c r="O35" s="32">
        <v>1000</v>
      </c>
      <c r="P35" s="32"/>
      <c r="Q35" s="32">
        <v>1000</v>
      </c>
    </row>
    <row r="36" spans="1:17" s="60" customFormat="1" outlineLevel="1">
      <c r="A36" s="35" t="s">
        <v>16</v>
      </c>
      <c r="B36" s="35"/>
      <c r="C36" s="39">
        <v>42422</v>
      </c>
      <c r="D36" s="32">
        <f t="shared" si="2"/>
        <v>4000</v>
      </c>
      <c r="E36" s="32">
        <v>1000</v>
      </c>
      <c r="F36" s="32"/>
      <c r="G36" s="32">
        <v>1000</v>
      </c>
      <c r="H36" s="32">
        <v>0</v>
      </c>
      <c r="I36" s="32">
        <v>0</v>
      </c>
      <c r="J36" s="32">
        <v>0</v>
      </c>
      <c r="K36" s="32"/>
      <c r="L36" s="32">
        <v>1000</v>
      </c>
      <c r="M36" s="32">
        <v>0</v>
      </c>
      <c r="N36" s="32"/>
      <c r="O36" s="32">
        <v>1000</v>
      </c>
      <c r="P36" s="32">
        <v>0</v>
      </c>
      <c r="Q36" s="32"/>
    </row>
    <row r="37" spans="1:17" s="60" customFormat="1" outlineLevel="1">
      <c r="A37" s="35" t="s">
        <v>47</v>
      </c>
      <c r="B37" s="35"/>
      <c r="C37" s="39">
        <v>42422</v>
      </c>
      <c r="D37" s="32">
        <f t="shared" si="2"/>
        <v>4000</v>
      </c>
      <c r="E37" s="32">
        <v>0</v>
      </c>
      <c r="F37" s="32"/>
      <c r="G37" s="32">
        <v>1000</v>
      </c>
      <c r="H37" s="32">
        <v>1000</v>
      </c>
      <c r="I37" s="32">
        <v>0</v>
      </c>
      <c r="J37" s="32">
        <v>0</v>
      </c>
      <c r="K37" s="32">
        <v>1000</v>
      </c>
      <c r="L37" s="32">
        <v>0</v>
      </c>
      <c r="M37" s="32">
        <v>0</v>
      </c>
      <c r="N37" s="32"/>
      <c r="O37" s="32">
        <v>0</v>
      </c>
      <c r="P37" s="32">
        <v>0</v>
      </c>
      <c r="Q37" s="32">
        <v>1000</v>
      </c>
    </row>
    <row r="38" spans="1:17" outlineLevel="1">
      <c r="A38" s="35" t="s">
        <v>43</v>
      </c>
      <c r="B38" s="35"/>
      <c r="C38" s="39">
        <v>42423</v>
      </c>
      <c r="D38" s="32">
        <f t="shared" si="2"/>
        <v>9000</v>
      </c>
      <c r="E38" s="32">
        <v>1000</v>
      </c>
      <c r="F38" s="32"/>
      <c r="G38" s="32">
        <v>1000</v>
      </c>
      <c r="H38" s="32">
        <v>1000</v>
      </c>
      <c r="I38" s="32">
        <v>1000</v>
      </c>
      <c r="J38" s="32">
        <v>0</v>
      </c>
      <c r="K38" s="32">
        <v>1000</v>
      </c>
      <c r="L38" s="32">
        <v>1000</v>
      </c>
      <c r="M38" s="32">
        <v>0</v>
      </c>
      <c r="N38" s="32">
        <v>0</v>
      </c>
      <c r="O38" s="32">
        <v>1000</v>
      </c>
      <c r="P38" s="32">
        <v>1000</v>
      </c>
      <c r="Q38" s="32">
        <v>1000</v>
      </c>
    </row>
    <row r="39" spans="1:17" s="60" customFormat="1" outlineLevel="1">
      <c r="A39" s="35" t="s">
        <v>10</v>
      </c>
      <c r="B39" s="35"/>
      <c r="C39" s="39">
        <v>42423</v>
      </c>
      <c r="D39" s="32">
        <f t="shared" si="2"/>
        <v>10000</v>
      </c>
      <c r="E39" s="32">
        <v>1000</v>
      </c>
      <c r="F39" s="32">
        <v>1000</v>
      </c>
      <c r="G39" s="32">
        <v>1000</v>
      </c>
      <c r="H39" s="32">
        <v>1000</v>
      </c>
      <c r="I39" s="32">
        <v>1000</v>
      </c>
      <c r="J39" s="32">
        <v>0</v>
      </c>
      <c r="K39" s="32">
        <v>1000</v>
      </c>
      <c r="L39" s="32">
        <v>1000</v>
      </c>
      <c r="M39" s="32">
        <v>0</v>
      </c>
      <c r="N39" s="32">
        <v>0</v>
      </c>
      <c r="O39" s="32">
        <v>1000</v>
      </c>
      <c r="P39" s="32">
        <v>1000</v>
      </c>
      <c r="Q39" s="32">
        <v>1000</v>
      </c>
    </row>
    <row r="40" spans="1:17" s="60" customFormat="1" outlineLevel="1">
      <c r="A40" s="35" t="s">
        <v>11</v>
      </c>
      <c r="B40" s="35"/>
      <c r="C40" s="35"/>
      <c r="D40" s="40">
        <f t="shared" si="2"/>
        <v>47087.912087912089</v>
      </c>
      <c r="E40" s="32">
        <v>5000</v>
      </c>
      <c r="F40" s="32">
        <f>5000*(38/91)</f>
        <v>2087.9120879120878</v>
      </c>
      <c r="G40" s="32">
        <v>5000</v>
      </c>
      <c r="H40" s="32">
        <v>5000</v>
      </c>
      <c r="I40" s="32">
        <v>5000</v>
      </c>
      <c r="J40" s="32">
        <v>0</v>
      </c>
      <c r="K40" s="32">
        <v>5000</v>
      </c>
      <c r="L40" s="32">
        <v>5000</v>
      </c>
      <c r="M40" s="32">
        <v>0</v>
      </c>
      <c r="N40" s="41">
        <v>0</v>
      </c>
      <c r="O40" s="41">
        <v>5000</v>
      </c>
      <c r="P40" s="32">
        <v>5000</v>
      </c>
      <c r="Q40" s="32">
        <v>5000</v>
      </c>
    </row>
    <row r="41" spans="1:17" s="60" customFormat="1">
      <c r="A41" s="61" t="s">
        <v>87</v>
      </c>
      <c r="B41" s="61"/>
      <c r="C41" s="35"/>
      <c r="D41" s="62">
        <f>SUM(D31:D40)</f>
        <v>89087.912087912089</v>
      </c>
      <c r="E41" s="63">
        <f t="shared" ref="E41:Q41" si="3">SUM(E32:E40)</f>
        <v>9000</v>
      </c>
      <c r="F41" s="63">
        <f t="shared" si="3"/>
        <v>3087.9120879120878</v>
      </c>
      <c r="G41" s="63">
        <f t="shared" si="3"/>
        <v>12000</v>
      </c>
      <c r="H41" s="63">
        <f t="shared" si="3"/>
        <v>9000</v>
      </c>
      <c r="I41" s="63">
        <f t="shared" si="3"/>
        <v>10000</v>
      </c>
      <c r="J41" s="63">
        <f t="shared" si="3"/>
        <v>0</v>
      </c>
      <c r="K41" s="63">
        <f t="shared" si="3"/>
        <v>9000</v>
      </c>
      <c r="L41" s="63">
        <f t="shared" si="3"/>
        <v>10000</v>
      </c>
      <c r="M41" s="63">
        <f t="shared" si="3"/>
        <v>0</v>
      </c>
      <c r="N41" s="63">
        <f t="shared" si="3"/>
        <v>0</v>
      </c>
      <c r="O41" s="63">
        <f t="shared" si="3"/>
        <v>9000</v>
      </c>
      <c r="P41" s="63">
        <f t="shared" si="3"/>
        <v>9000</v>
      </c>
      <c r="Q41" s="63">
        <f t="shared" si="3"/>
        <v>9000</v>
      </c>
    </row>
    <row r="42" spans="1:17" s="60" customFormat="1">
      <c r="A42" s="61"/>
      <c r="B42" s="61"/>
      <c r="C42" s="35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17" s="60" customFormat="1">
      <c r="A43" s="35"/>
      <c r="B43" s="35"/>
      <c r="C43" s="35"/>
      <c r="D43" s="35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</row>
    <row r="44" spans="1:17" outlineLevel="1">
      <c r="A44" s="38" t="s">
        <v>34</v>
      </c>
      <c r="B44" s="35"/>
      <c r="C44" s="34">
        <v>42515</v>
      </c>
      <c r="D44" s="32">
        <f t="shared" ref="D44:D54" si="4">SUM(E44:Q44)</f>
        <v>5000</v>
      </c>
      <c r="E44" s="32"/>
      <c r="F44" s="32">
        <v>1000</v>
      </c>
      <c r="G44" s="32">
        <v>1000</v>
      </c>
      <c r="H44" s="32"/>
      <c r="I44" s="32">
        <v>1000</v>
      </c>
      <c r="J44" s="32">
        <v>0</v>
      </c>
      <c r="K44" s="32"/>
      <c r="L44" s="32">
        <v>1000</v>
      </c>
      <c r="M44" s="32">
        <v>0</v>
      </c>
      <c r="N44" s="32"/>
      <c r="O44" s="32"/>
      <c r="P44" s="32">
        <v>1000</v>
      </c>
      <c r="Q44" s="32"/>
    </row>
    <row r="45" spans="1:17" outlineLevel="1">
      <c r="A45" s="38" t="s">
        <v>41</v>
      </c>
      <c r="B45" s="35"/>
      <c r="C45" s="34">
        <v>42513</v>
      </c>
      <c r="D45" s="32">
        <f t="shared" si="4"/>
        <v>4000</v>
      </c>
      <c r="E45" s="32"/>
      <c r="F45" s="32">
        <v>1000</v>
      </c>
      <c r="G45" s="32"/>
      <c r="H45" s="32"/>
      <c r="I45" s="32">
        <v>1000</v>
      </c>
      <c r="J45" s="32">
        <v>0</v>
      </c>
      <c r="K45" s="32"/>
      <c r="L45" s="32">
        <v>1000</v>
      </c>
      <c r="M45" s="32">
        <v>0</v>
      </c>
      <c r="N45" s="32">
        <v>0</v>
      </c>
      <c r="O45" s="32">
        <v>1000</v>
      </c>
      <c r="P45" s="32"/>
      <c r="Q45" s="32"/>
    </row>
    <row r="46" spans="1:17" outlineLevel="1">
      <c r="A46" s="38" t="s">
        <v>42</v>
      </c>
      <c r="B46" s="35"/>
      <c r="C46" s="34">
        <v>42508</v>
      </c>
      <c r="D46" s="32">
        <f t="shared" si="4"/>
        <v>3000</v>
      </c>
      <c r="E46" s="32"/>
      <c r="F46" s="32"/>
      <c r="G46" s="32">
        <v>1000</v>
      </c>
      <c r="H46" s="32">
        <v>1000</v>
      </c>
      <c r="I46" s="32"/>
      <c r="J46" s="32"/>
      <c r="K46" s="32">
        <v>1000</v>
      </c>
      <c r="L46" s="32"/>
      <c r="M46" s="32">
        <v>0</v>
      </c>
      <c r="N46" s="32"/>
      <c r="O46" s="32"/>
      <c r="P46" s="32"/>
      <c r="Q46" s="32"/>
    </row>
    <row r="47" spans="1:17" outlineLevel="1">
      <c r="A47" s="38" t="s">
        <v>15</v>
      </c>
      <c r="B47" s="35"/>
      <c r="C47" s="34">
        <v>42535</v>
      </c>
      <c r="D47" s="32">
        <f t="shared" si="4"/>
        <v>3000</v>
      </c>
      <c r="E47" s="32">
        <v>0</v>
      </c>
      <c r="F47" s="32">
        <v>1000</v>
      </c>
      <c r="G47" s="32">
        <v>0</v>
      </c>
      <c r="H47" s="32"/>
      <c r="I47" s="32">
        <v>1000</v>
      </c>
      <c r="J47" s="32">
        <v>0</v>
      </c>
      <c r="K47" s="32"/>
      <c r="L47" s="32"/>
      <c r="M47" s="32">
        <v>0</v>
      </c>
      <c r="N47" s="32">
        <v>0</v>
      </c>
      <c r="O47" s="32">
        <v>1000</v>
      </c>
      <c r="P47" s="32">
        <v>0</v>
      </c>
      <c r="Q47" s="32"/>
    </row>
    <row r="48" spans="1:17" outlineLevel="1">
      <c r="A48" s="35" t="s">
        <v>16</v>
      </c>
      <c r="B48" s="35"/>
      <c r="C48" s="34">
        <v>42535</v>
      </c>
      <c r="D48" s="32">
        <f t="shared" si="4"/>
        <v>3000</v>
      </c>
      <c r="E48" s="32">
        <v>1000</v>
      </c>
      <c r="F48" s="32">
        <v>0</v>
      </c>
      <c r="G48" s="32">
        <v>1000</v>
      </c>
      <c r="H48" s="32"/>
      <c r="I48" s="32">
        <v>0</v>
      </c>
      <c r="J48" s="32">
        <v>0</v>
      </c>
      <c r="K48" s="32"/>
      <c r="L48" s="32"/>
      <c r="M48" s="32">
        <v>0</v>
      </c>
      <c r="N48" s="32"/>
      <c r="O48" s="32">
        <v>1000</v>
      </c>
      <c r="P48" s="32">
        <v>0</v>
      </c>
      <c r="Q48" s="32"/>
    </row>
    <row r="49" spans="1:17" outlineLevel="1">
      <c r="A49" s="35" t="s">
        <v>17</v>
      </c>
      <c r="B49" s="35"/>
      <c r="C49" s="34">
        <v>42527</v>
      </c>
      <c r="D49" s="32">
        <f t="shared" si="4"/>
        <v>4000</v>
      </c>
      <c r="E49" s="32"/>
      <c r="F49" s="32"/>
      <c r="G49" s="32">
        <v>1000</v>
      </c>
      <c r="H49" s="32">
        <v>1000</v>
      </c>
      <c r="I49" s="32"/>
      <c r="J49" s="32">
        <v>0</v>
      </c>
      <c r="K49" s="32">
        <v>1000</v>
      </c>
      <c r="L49" s="32"/>
      <c r="M49" s="32">
        <v>0</v>
      </c>
      <c r="N49" s="32"/>
      <c r="O49" s="32"/>
      <c r="P49" s="32"/>
      <c r="Q49" s="32">
        <v>1000</v>
      </c>
    </row>
    <row r="50" spans="1:17" outlineLevel="1">
      <c r="A50" s="35" t="s">
        <v>95</v>
      </c>
      <c r="B50" s="35"/>
      <c r="C50" s="34">
        <v>42495</v>
      </c>
      <c r="D50" s="32">
        <f t="shared" si="4"/>
        <v>8000</v>
      </c>
      <c r="E50" s="32">
        <v>1000</v>
      </c>
      <c r="F50" s="32"/>
      <c r="G50" s="32">
        <v>1000</v>
      </c>
      <c r="H50" s="32">
        <v>1000</v>
      </c>
      <c r="I50" s="32"/>
      <c r="J50" s="32">
        <v>0</v>
      </c>
      <c r="K50" s="32">
        <v>1000</v>
      </c>
      <c r="L50" s="32">
        <v>1000</v>
      </c>
      <c r="M50" s="32">
        <v>0</v>
      </c>
      <c r="N50" s="32">
        <v>0</v>
      </c>
      <c r="O50" s="32">
        <v>1000</v>
      </c>
      <c r="P50" s="32">
        <v>1000</v>
      </c>
      <c r="Q50" s="32">
        <v>1000</v>
      </c>
    </row>
    <row r="51" spans="1:17" outlineLevel="1">
      <c r="A51" s="35" t="s">
        <v>95</v>
      </c>
      <c r="B51" s="35"/>
      <c r="C51" s="34">
        <v>42516</v>
      </c>
      <c r="D51" s="32">
        <f t="shared" si="4"/>
        <v>8000</v>
      </c>
      <c r="E51" s="32">
        <v>1000</v>
      </c>
      <c r="F51" s="32"/>
      <c r="G51" s="32">
        <v>1000</v>
      </c>
      <c r="H51" s="32">
        <v>1000</v>
      </c>
      <c r="I51" s="32"/>
      <c r="J51" s="32">
        <v>0</v>
      </c>
      <c r="K51" s="32">
        <v>1000</v>
      </c>
      <c r="L51" s="32">
        <v>1000</v>
      </c>
      <c r="M51" s="32">
        <v>0</v>
      </c>
      <c r="N51" s="32">
        <v>0</v>
      </c>
      <c r="O51" s="32">
        <v>1000</v>
      </c>
      <c r="P51" s="32">
        <v>1000</v>
      </c>
      <c r="Q51" s="32">
        <v>1000</v>
      </c>
    </row>
    <row r="52" spans="1:17" outlineLevel="1">
      <c r="A52" s="35" t="s">
        <v>43</v>
      </c>
      <c r="B52" s="35"/>
      <c r="C52" s="34">
        <v>42535</v>
      </c>
      <c r="D52" s="32">
        <f t="shared" si="4"/>
        <v>9000</v>
      </c>
      <c r="E52" s="32">
        <v>1000</v>
      </c>
      <c r="F52" s="32">
        <v>1000</v>
      </c>
      <c r="G52" s="32">
        <v>1000</v>
      </c>
      <c r="H52" s="32">
        <v>1000</v>
      </c>
      <c r="I52" s="32">
        <v>1000</v>
      </c>
      <c r="J52" s="32">
        <v>0</v>
      </c>
      <c r="K52" s="32">
        <v>1000</v>
      </c>
      <c r="L52" s="32"/>
      <c r="M52" s="32">
        <v>0</v>
      </c>
      <c r="N52" s="32">
        <v>0</v>
      </c>
      <c r="O52" s="32">
        <v>1000</v>
      </c>
      <c r="P52" s="32">
        <v>1000</v>
      </c>
      <c r="Q52" s="32">
        <v>1000</v>
      </c>
    </row>
    <row r="53" spans="1:17" outlineLevel="1">
      <c r="A53" s="35" t="s">
        <v>10</v>
      </c>
      <c r="B53" s="35"/>
      <c r="C53" s="34">
        <v>42535</v>
      </c>
      <c r="D53" s="32">
        <f t="shared" si="4"/>
        <v>9000</v>
      </c>
      <c r="E53" s="32">
        <v>1000</v>
      </c>
      <c r="F53" s="32">
        <v>1000</v>
      </c>
      <c r="G53" s="32">
        <v>1000</v>
      </c>
      <c r="H53" s="32">
        <v>1000</v>
      </c>
      <c r="I53" s="32">
        <v>1000</v>
      </c>
      <c r="J53" s="32">
        <v>0</v>
      </c>
      <c r="K53" s="32">
        <v>1000</v>
      </c>
      <c r="L53" s="32"/>
      <c r="M53" s="32">
        <v>0</v>
      </c>
      <c r="N53" s="32">
        <v>0</v>
      </c>
      <c r="O53" s="32">
        <v>1000</v>
      </c>
      <c r="P53" s="32">
        <v>1000</v>
      </c>
      <c r="Q53" s="32">
        <v>1000</v>
      </c>
    </row>
    <row r="54" spans="1:17" outlineLevel="1">
      <c r="A54" s="35" t="s">
        <v>12</v>
      </c>
      <c r="B54" s="35"/>
      <c r="C54" s="35"/>
      <c r="D54" s="40">
        <f t="shared" si="4"/>
        <v>49120.879120879123</v>
      </c>
      <c r="E54" s="41">
        <v>5000</v>
      </c>
      <c r="F54" s="32">
        <v>5000</v>
      </c>
      <c r="G54" s="64">
        <v>5000</v>
      </c>
      <c r="H54" s="32">
        <v>5000</v>
      </c>
      <c r="I54" s="41">
        <v>5000</v>
      </c>
      <c r="J54" s="26">
        <v>0</v>
      </c>
      <c r="K54" s="32">
        <v>5000</v>
      </c>
      <c r="L54" s="41">
        <v>5000</v>
      </c>
      <c r="M54" s="41">
        <v>0</v>
      </c>
      <c r="N54" s="41">
        <v>0</v>
      </c>
      <c r="O54" s="41">
        <v>5000</v>
      </c>
      <c r="P54" s="32">
        <v>5000</v>
      </c>
      <c r="Q54" s="26">
        <f>(5000*((30+31+14)/91))</f>
        <v>4120.8791208791208</v>
      </c>
    </row>
    <row r="55" spans="1:17">
      <c r="A55" s="61" t="s">
        <v>88</v>
      </c>
      <c r="B55" s="61"/>
      <c r="C55" s="35"/>
      <c r="D55" s="62">
        <f t="shared" ref="D55:Q55" si="5">SUM(D44:D54)</f>
        <v>105120.87912087912</v>
      </c>
      <c r="E55" s="63">
        <f t="shared" si="5"/>
        <v>10000</v>
      </c>
      <c r="F55" s="63">
        <f>SUM(F44:F54)</f>
        <v>10000</v>
      </c>
      <c r="G55" s="63">
        <f t="shared" si="5"/>
        <v>13000</v>
      </c>
      <c r="H55" s="63">
        <f t="shared" si="5"/>
        <v>11000</v>
      </c>
      <c r="I55" s="63">
        <f t="shared" si="5"/>
        <v>10000</v>
      </c>
      <c r="J55" s="63">
        <f t="shared" si="5"/>
        <v>0</v>
      </c>
      <c r="K55" s="63">
        <f t="shared" si="5"/>
        <v>11000</v>
      </c>
      <c r="L55" s="63">
        <f t="shared" si="5"/>
        <v>9000</v>
      </c>
      <c r="M55" s="63">
        <f t="shared" si="5"/>
        <v>0</v>
      </c>
      <c r="N55" s="63">
        <f t="shared" si="5"/>
        <v>0</v>
      </c>
      <c r="O55" s="63">
        <f t="shared" si="5"/>
        <v>12000</v>
      </c>
      <c r="P55" s="63">
        <f t="shared" si="5"/>
        <v>10000</v>
      </c>
      <c r="Q55" s="63">
        <f t="shared" si="5"/>
        <v>9120.8791208791208</v>
      </c>
    </row>
    <row r="56" spans="1:17">
      <c r="A56" s="35"/>
      <c r="B56" s="35"/>
      <c r="C56" s="35"/>
      <c r="D56" s="65"/>
      <c r="E56" s="65"/>
      <c r="F56" s="32"/>
      <c r="G56" s="64"/>
      <c r="H56" s="64"/>
      <c r="I56" s="64"/>
      <c r="J56" s="32"/>
      <c r="K56" s="32"/>
      <c r="L56" s="32"/>
      <c r="M56" s="32"/>
      <c r="N56" s="32"/>
      <c r="O56" s="65"/>
      <c r="P56" s="65"/>
      <c r="Q56" s="64"/>
    </row>
    <row r="57" spans="1:17">
      <c r="A57" s="35"/>
      <c r="B57" s="35"/>
      <c r="C57" s="35"/>
      <c r="D57" s="64"/>
      <c r="E57" s="64"/>
      <c r="F57" s="32"/>
      <c r="G57" s="64"/>
      <c r="H57" s="64"/>
      <c r="I57" s="64"/>
      <c r="J57" s="32"/>
      <c r="K57" s="32"/>
      <c r="L57" s="32"/>
      <c r="M57" s="32"/>
      <c r="N57" s="32"/>
      <c r="O57" s="64"/>
      <c r="P57" s="64"/>
      <c r="Q57" s="64"/>
    </row>
    <row r="58" spans="1:17" outlineLevel="1">
      <c r="A58" s="38" t="s">
        <v>34</v>
      </c>
      <c r="B58" s="35"/>
      <c r="C58" s="34"/>
      <c r="D58" s="32">
        <f t="shared" ref="D58:D66" si="6">SUM(E58:Q58)</f>
        <v>0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</row>
    <row r="59" spans="1:17" outlineLevel="1">
      <c r="A59" s="38" t="s">
        <v>34</v>
      </c>
      <c r="B59" s="35"/>
      <c r="C59" s="34"/>
      <c r="D59" s="32">
        <f t="shared" si="6"/>
        <v>0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</row>
    <row r="60" spans="1:17" outlineLevel="1">
      <c r="A60" s="38" t="s">
        <v>41</v>
      </c>
      <c r="B60" s="35"/>
      <c r="C60" s="34"/>
      <c r="D60" s="32">
        <f t="shared" si="6"/>
        <v>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1:17" ht="15" customHeight="1" outlineLevel="1">
      <c r="A61" s="38" t="s">
        <v>42</v>
      </c>
      <c r="B61" s="35"/>
      <c r="C61" s="34"/>
      <c r="D61" s="32">
        <f t="shared" si="6"/>
        <v>0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1:17" outlineLevel="1">
      <c r="A62" s="35" t="s">
        <v>16</v>
      </c>
      <c r="B62" s="35"/>
      <c r="C62" s="34"/>
      <c r="D62" s="32">
        <f t="shared" si="6"/>
        <v>0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</row>
    <row r="63" spans="1:17" outlineLevel="1">
      <c r="A63" s="35" t="s">
        <v>17</v>
      </c>
      <c r="B63" s="35"/>
      <c r="C63" s="34"/>
      <c r="D63" s="32">
        <f t="shared" si="6"/>
        <v>0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</row>
    <row r="64" spans="1:17" outlineLevel="1">
      <c r="A64" s="35" t="s">
        <v>43</v>
      </c>
      <c r="B64" s="35"/>
      <c r="C64" s="34"/>
      <c r="D64" s="32">
        <f t="shared" si="6"/>
        <v>0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</row>
    <row r="65" spans="1:17" outlineLevel="1">
      <c r="A65" s="35" t="s">
        <v>10</v>
      </c>
      <c r="B65" s="35"/>
      <c r="C65" s="34"/>
      <c r="D65" s="32">
        <f t="shared" si="6"/>
        <v>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</row>
    <row r="66" spans="1:17" outlineLevel="1">
      <c r="A66" s="35" t="s">
        <v>13</v>
      </c>
      <c r="B66" s="35"/>
      <c r="C66" s="35"/>
      <c r="D66" s="40">
        <f t="shared" si="6"/>
        <v>0</v>
      </c>
      <c r="E66" s="32"/>
      <c r="F66" s="32"/>
      <c r="G66" s="32"/>
      <c r="H66" s="32"/>
      <c r="I66" s="32"/>
      <c r="J66" s="32"/>
      <c r="K66" s="32"/>
      <c r="L66" s="32"/>
      <c r="M66" s="32"/>
      <c r="N66" s="41"/>
      <c r="O66" s="41"/>
      <c r="P66" s="32"/>
      <c r="Q66" s="32"/>
    </row>
    <row r="67" spans="1:17">
      <c r="A67" s="66" t="s">
        <v>89</v>
      </c>
      <c r="B67" s="61"/>
      <c r="C67" s="35"/>
      <c r="D67" s="62">
        <f t="shared" ref="D67:O67" si="7">SUM(D58:D66)</f>
        <v>0</v>
      </c>
      <c r="E67" s="63">
        <f t="shared" si="7"/>
        <v>0</v>
      </c>
      <c r="F67" s="63">
        <f>SUM(F58:F66)</f>
        <v>0</v>
      </c>
      <c r="G67" s="63">
        <f t="shared" si="7"/>
        <v>0</v>
      </c>
      <c r="H67" s="63">
        <f t="shared" si="7"/>
        <v>0</v>
      </c>
      <c r="I67" s="63">
        <f t="shared" si="7"/>
        <v>0</v>
      </c>
      <c r="J67" s="63">
        <f t="shared" si="7"/>
        <v>0</v>
      </c>
      <c r="K67" s="63">
        <f t="shared" si="7"/>
        <v>0</v>
      </c>
      <c r="L67" s="63">
        <f t="shared" si="7"/>
        <v>0</v>
      </c>
      <c r="M67" s="63">
        <f t="shared" si="7"/>
        <v>0</v>
      </c>
      <c r="N67" s="63">
        <f t="shared" si="7"/>
        <v>0</v>
      </c>
      <c r="O67" s="63">
        <f t="shared" si="7"/>
        <v>0</v>
      </c>
      <c r="P67" s="63">
        <f>SUM(P58:P66)</f>
        <v>0</v>
      </c>
      <c r="Q67" s="63">
        <f>SUM(Q58:Q66)</f>
        <v>0</v>
      </c>
    </row>
    <row r="68" spans="1:17">
      <c r="A68" s="61"/>
      <c r="B68" s="61"/>
      <c r="C68" s="35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7">
      <c r="A69" s="61"/>
      <c r="B69" s="61"/>
      <c r="C69" s="35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7" outlineLevel="1">
      <c r="A70" s="38" t="s">
        <v>34</v>
      </c>
      <c r="B70" s="35"/>
      <c r="C70" s="34"/>
      <c r="D70" s="32">
        <f t="shared" ref="D70:D80" si="8">SUM(E70:Q70)</f>
        <v>0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</row>
    <row r="71" spans="1:17" outlineLevel="1">
      <c r="A71" s="38" t="s">
        <v>41</v>
      </c>
      <c r="B71" s="35"/>
      <c r="C71" s="34"/>
      <c r="D71" s="32">
        <f t="shared" si="8"/>
        <v>0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</row>
    <row r="72" spans="1:17" outlineLevel="1">
      <c r="A72" s="38" t="s">
        <v>42</v>
      </c>
      <c r="B72" s="35"/>
      <c r="C72" s="34"/>
      <c r="D72" s="32">
        <f t="shared" si="8"/>
        <v>0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outlineLevel="1">
      <c r="A73" s="35" t="s">
        <v>16</v>
      </c>
      <c r="B73" s="35"/>
      <c r="C73" s="34"/>
      <c r="D73" s="32">
        <f t="shared" si="8"/>
        <v>0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outlineLevel="1">
      <c r="A74" s="35" t="s">
        <v>15</v>
      </c>
      <c r="B74" s="35"/>
      <c r="C74" s="34"/>
      <c r="D74" s="32">
        <f t="shared" si="8"/>
        <v>0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</row>
    <row r="75" spans="1:17" outlineLevel="1">
      <c r="A75" s="35" t="s">
        <v>17</v>
      </c>
      <c r="B75" s="35"/>
      <c r="C75" s="34"/>
      <c r="D75" s="32">
        <f t="shared" si="8"/>
        <v>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</row>
    <row r="76" spans="1:17" outlineLevel="1">
      <c r="A76" s="35" t="s">
        <v>21</v>
      </c>
      <c r="B76" s="35"/>
      <c r="C76" s="34"/>
      <c r="D76" s="32">
        <f t="shared" si="8"/>
        <v>0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outlineLevel="1">
      <c r="A77" s="35" t="s">
        <v>18</v>
      </c>
      <c r="B77" s="35" t="s">
        <v>79</v>
      </c>
      <c r="C77" s="34"/>
      <c r="D77" s="32">
        <f t="shared" si="8"/>
        <v>0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17" outlineLevel="1">
      <c r="A78" s="35" t="s">
        <v>43</v>
      </c>
      <c r="B78" s="35"/>
      <c r="C78" s="34"/>
      <c r="D78" s="32">
        <f t="shared" si="8"/>
        <v>0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</row>
    <row r="79" spans="1:17" outlineLevel="1">
      <c r="A79" s="35" t="s">
        <v>10</v>
      </c>
      <c r="B79" s="35"/>
      <c r="C79" s="34"/>
      <c r="D79" s="32">
        <f t="shared" si="8"/>
        <v>0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</row>
    <row r="80" spans="1:17" outlineLevel="1">
      <c r="A80" s="35" t="s">
        <v>22</v>
      </c>
      <c r="B80" s="35"/>
      <c r="C80" s="35"/>
      <c r="D80" s="40">
        <f t="shared" si="8"/>
        <v>0</v>
      </c>
      <c r="E80" s="32"/>
      <c r="F80" s="32"/>
      <c r="G80" s="41"/>
      <c r="H80" s="32"/>
      <c r="I80" s="32"/>
      <c r="J80" s="32"/>
      <c r="K80" s="40"/>
      <c r="L80" s="32"/>
      <c r="M80" s="32"/>
      <c r="N80" s="41"/>
      <c r="O80" s="41"/>
      <c r="P80" s="32"/>
      <c r="Q80" s="32"/>
    </row>
    <row r="81" spans="1:18">
      <c r="A81" s="18" t="s">
        <v>90</v>
      </c>
      <c r="B81" s="18"/>
      <c r="C81" s="15"/>
      <c r="D81" s="2">
        <f t="shared" ref="D81:Q81" si="9">SUM(D70:D80)</f>
        <v>0</v>
      </c>
      <c r="E81" s="19">
        <f t="shared" si="9"/>
        <v>0</v>
      </c>
      <c r="F81" s="19">
        <f>SUM(F70:F80)</f>
        <v>0</v>
      </c>
      <c r="G81" s="19">
        <f t="shared" si="9"/>
        <v>0</v>
      </c>
      <c r="H81" s="19">
        <f t="shared" si="9"/>
        <v>0</v>
      </c>
      <c r="I81" s="19">
        <f t="shared" si="9"/>
        <v>0</v>
      </c>
      <c r="J81" s="19">
        <f t="shared" si="9"/>
        <v>0</v>
      </c>
      <c r="K81" s="19">
        <f t="shared" si="9"/>
        <v>0</v>
      </c>
      <c r="L81" s="19">
        <f t="shared" si="9"/>
        <v>0</v>
      </c>
      <c r="M81" s="19">
        <f t="shared" si="9"/>
        <v>0</v>
      </c>
      <c r="N81" s="19">
        <f t="shared" si="9"/>
        <v>0</v>
      </c>
      <c r="O81" s="19">
        <f t="shared" si="9"/>
        <v>0</v>
      </c>
      <c r="P81" s="19">
        <f t="shared" si="9"/>
        <v>0</v>
      </c>
      <c r="Q81" s="19">
        <f t="shared" si="9"/>
        <v>0</v>
      </c>
    </row>
    <row r="82" spans="1:18">
      <c r="A82" s="18"/>
      <c r="B82" s="18"/>
      <c r="C82" s="1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1:18">
      <c r="A83" s="15"/>
      <c r="B83" s="15"/>
      <c r="C83" s="15"/>
      <c r="D83" s="1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8">
      <c r="A84" s="22" t="s">
        <v>14</v>
      </c>
      <c r="B84" s="18"/>
      <c r="C84" s="15"/>
      <c r="D84" s="27">
        <f>SUM(E84:Q84)</f>
        <v>270034.87816531293</v>
      </c>
      <c r="E84" s="27">
        <f t="shared" ref="E84:Q84" si="10">E29+E41+E55+E67</f>
        <v>29000</v>
      </c>
      <c r="F84" s="27">
        <f t="shared" si="10"/>
        <v>13087.912087912087</v>
      </c>
      <c r="G84" s="27">
        <f t="shared" si="10"/>
        <v>35000</v>
      </c>
      <c r="H84" s="27">
        <f t="shared" si="10"/>
        <v>28000</v>
      </c>
      <c r="I84" s="27">
        <f t="shared" si="10"/>
        <v>28000</v>
      </c>
      <c r="J84" s="27">
        <f t="shared" si="10"/>
        <v>0</v>
      </c>
      <c r="K84" s="27">
        <f t="shared" si="10"/>
        <v>23826.08695652174</v>
      </c>
      <c r="L84" s="27">
        <f t="shared" si="10"/>
        <v>28000</v>
      </c>
      <c r="M84" s="27">
        <f t="shared" si="10"/>
        <v>0</v>
      </c>
      <c r="N84" s="27">
        <f t="shared" si="10"/>
        <v>0</v>
      </c>
      <c r="O84" s="27">
        <f t="shared" si="10"/>
        <v>31000</v>
      </c>
      <c r="P84" s="27">
        <f t="shared" si="10"/>
        <v>27000</v>
      </c>
      <c r="Q84" s="27">
        <f t="shared" si="10"/>
        <v>27120.879120879123</v>
      </c>
    </row>
    <row r="85" spans="1:18" ht="8.25" customHeight="1">
      <c r="A85" s="15"/>
      <c r="B85" s="15"/>
      <c r="C85" s="15"/>
      <c r="D85" s="1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8" ht="15.75">
      <c r="A86" s="15" t="s">
        <v>91</v>
      </c>
      <c r="B86" s="15"/>
      <c r="C86" s="23"/>
      <c r="D86" s="1">
        <f>SUM(E86:Q86)</f>
        <v>0</v>
      </c>
      <c r="E86" s="4">
        <f t="shared" ref="E86:Q86" si="11">E81</f>
        <v>0</v>
      </c>
      <c r="F86" s="4">
        <f>F81</f>
        <v>0</v>
      </c>
      <c r="G86" s="4">
        <f t="shared" si="11"/>
        <v>0</v>
      </c>
      <c r="H86" s="4">
        <f t="shared" si="11"/>
        <v>0</v>
      </c>
      <c r="I86" s="4">
        <f t="shared" si="11"/>
        <v>0</v>
      </c>
      <c r="J86" s="4">
        <f t="shared" si="11"/>
        <v>0</v>
      </c>
      <c r="K86" s="4">
        <f t="shared" si="11"/>
        <v>0</v>
      </c>
      <c r="L86" s="4">
        <f t="shared" si="11"/>
        <v>0</v>
      </c>
      <c r="M86" s="4">
        <f t="shared" si="11"/>
        <v>0</v>
      </c>
      <c r="N86" s="4">
        <f t="shared" si="11"/>
        <v>0</v>
      </c>
      <c r="O86" s="4">
        <f t="shared" si="11"/>
        <v>0</v>
      </c>
      <c r="P86" s="4">
        <f t="shared" si="11"/>
        <v>0</v>
      </c>
      <c r="Q86" s="4">
        <f t="shared" si="11"/>
        <v>0</v>
      </c>
    </row>
    <row r="87" spans="1:18">
      <c r="A87" s="15" t="s">
        <v>92</v>
      </c>
      <c r="B87" s="15"/>
      <c r="C87" s="15"/>
      <c r="D87" s="1">
        <f>SUM(E87:Q87)</f>
        <v>-75826.086956521729</v>
      </c>
      <c r="E87" s="1">
        <f t="shared" ref="E87:Q87" si="12">-E29</f>
        <v>-10000</v>
      </c>
      <c r="F87" s="1">
        <f t="shared" si="12"/>
        <v>0</v>
      </c>
      <c r="G87" s="1">
        <f t="shared" si="12"/>
        <v>-10000</v>
      </c>
      <c r="H87" s="1">
        <f t="shared" si="12"/>
        <v>-8000</v>
      </c>
      <c r="I87" s="1">
        <f t="shared" si="12"/>
        <v>-8000</v>
      </c>
      <c r="J87" s="1">
        <f t="shared" si="12"/>
        <v>0</v>
      </c>
      <c r="K87" s="1">
        <f t="shared" si="12"/>
        <v>-3826.086956521739</v>
      </c>
      <c r="L87" s="1">
        <f t="shared" si="12"/>
        <v>-9000</v>
      </c>
      <c r="M87" s="1">
        <f t="shared" si="12"/>
        <v>0</v>
      </c>
      <c r="N87" s="1">
        <f t="shared" si="12"/>
        <v>0</v>
      </c>
      <c r="O87" s="1">
        <f t="shared" si="12"/>
        <v>-10000</v>
      </c>
      <c r="P87" s="1">
        <f t="shared" si="12"/>
        <v>-8000</v>
      </c>
      <c r="Q87" s="1">
        <f t="shared" si="12"/>
        <v>-9000</v>
      </c>
    </row>
    <row r="88" spans="1:18" ht="8.25" customHeight="1">
      <c r="A88" s="15"/>
      <c r="B88" s="15"/>
      <c r="C88" s="15"/>
      <c r="D88" s="24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8" ht="8.25" customHeight="1">
      <c r="A89" s="15"/>
      <c r="B89" s="15"/>
      <c r="C89" s="23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8" ht="15.75" thickBot="1">
      <c r="A90" s="15" t="s">
        <v>93</v>
      </c>
      <c r="B90" s="15"/>
      <c r="C90" s="15"/>
      <c r="D90" s="3">
        <f>SUM(E90:Q90)</f>
        <v>194208.7912087912</v>
      </c>
      <c r="E90" s="3">
        <f t="shared" ref="E90:Q90" si="13">E84+E87+E86</f>
        <v>19000</v>
      </c>
      <c r="F90" s="3">
        <f>F84+F87+F86</f>
        <v>13087.912087912087</v>
      </c>
      <c r="G90" s="3">
        <f t="shared" si="13"/>
        <v>25000</v>
      </c>
      <c r="H90" s="3">
        <f t="shared" si="13"/>
        <v>20000</v>
      </c>
      <c r="I90" s="3">
        <f t="shared" si="13"/>
        <v>20000</v>
      </c>
      <c r="J90" s="3">
        <f t="shared" si="13"/>
        <v>0</v>
      </c>
      <c r="K90" s="3">
        <f t="shared" si="13"/>
        <v>20000</v>
      </c>
      <c r="L90" s="3">
        <f t="shared" si="13"/>
        <v>19000</v>
      </c>
      <c r="M90" s="3">
        <f t="shared" si="13"/>
        <v>0</v>
      </c>
      <c r="N90" s="3">
        <f t="shared" si="13"/>
        <v>0</v>
      </c>
      <c r="O90" s="3">
        <f t="shared" si="13"/>
        <v>21000</v>
      </c>
      <c r="P90" s="3">
        <f t="shared" si="13"/>
        <v>19000</v>
      </c>
      <c r="Q90" s="3">
        <f t="shared" si="13"/>
        <v>18120.879120879123</v>
      </c>
    </row>
    <row r="91" spans="1:18" ht="15.75" thickTop="1"/>
    <row r="92" spans="1:18">
      <c r="A92" s="28" t="s">
        <v>25</v>
      </c>
      <c r="B92" s="28"/>
      <c r="C92" s="28"/>
      <c r="D92" s="29" t="s">
        <v>26</v>
      </c>
      <c r="E92" s="29" t="s">
        <v>28</v>
      </c>
      <c r="F92" s="56" t="s">
        <v>83</v>
      </c>
      <c r="G92" s="29"/>
      <c r="K92" s="56" t="s">
        <v>80</v>
      </c>
      <c r="L92" s="49"/>
      <c r="M92" s="49"/>
      <c r="N92" s="49"/>
      <c r="O92" s="49"/>
      <c r="P92" s="49"/>
    </row>
    <row r="93" spans="1:18">
      <c r="A93" s="28"/>
      <c r="B93" s="28"/>
      <c r="C93" s="28"/>
      <c r="D93" s="50" t="s">
        <v>27</v>
      </c>
      <c r="E93" s="50" t="s">
        <v>40</v>
      </c>
      <c r="F93" s="49" t="s">
        <v>81</v>
      </c>
      <c r="G93" s="54"/>
      <c r="K93" s="49" t="s">
        <v>81</v>
      </c>
      <c r="L93" s="49"/>
      <c r="M93" s="57">
        <f>D80</f>
        <v>0</v>
      </c>
      <c r="N93" s="49"/>
      <c r="O93" s="49"/>
      <c r="P93" s="49"/>
    </row>
    <row r="94" spans="1:18">
      <c r="A94" s="28" t="s">
        <v>29</v>
      </c>
      <c r="B94" s="28"/>
      <c r="C94" s="28"/>
      <c r="D94" s="31">
        <v>75000</v>
      </c>
      <c r="E94" s="31">
        <v>20000</v>
      </c>
      <c r="F94" s="49" t="s">
        <v>82</v>
      </c>
      <c r="G94" s="31"/>
      <c r="K94" s="49" t="s">
        <v>82</v>
      </c>
      <c r="L94" s="49"/>
      <c r="M94" s="58">
        <f>SUM(D70:D79)</f>
        <v>0</v>
      </c>
      <c r="N94" s="49"/>
      <c r="O94" s="49"/>
      <c r="P94" s="49"/>
      <c r="Q94" s="49"/>
      <c r="R94" s="49"/>
    </row>
    <row r="95" spans="1:18">
      <c r="A95" s="28" t="s">
        <v>30</v>
      </c>
      <c r="B95" s="28"/>
      <c r="C95" s="28"/>
      <c r="D95" s="31">
        <v>1000</v>
      </c>
      <c r="E95" s="31">
        <v>1000</v>
      </c>
      <c r="F95" s="49"/>
      <c r="G95" s="31"/>
      <c r="K95" s="49"/>
      <c r="L95" s="49"/>
      <c r="M95" s="57">
        <f>SUM(M93:M94)</f>
        <v>0</v>
      </c>
      <c r="N95" s="49"/>
      <c r="O95" s="49"/>
      <c r="P95" s="49"/>
      <c r="Q95" s="49"/>
      <c r="R95" s="49"/>
    </row>
  </sheetData>
  <mergeCells count="3">
    <mergeCell ref="A1:Q1"/>
    <mergeCell ref="A2:Q2"/>
    <mergeCell ref="A3:Q3"/>
  </mergeCells>
  <pageMargins left="0.5" right="0.5" top="0.5" bottom="0.35" header="0.5" footer="0.1"/>
  <pageSetup scale="52" orientation="portrait" r:id="rId1"/>
  <headerFooter alignWithMargins="0">
    <oddFooter>&amp;L&amp;9H:\Finance\Accounting\Diretors Fees\&amp;F\&amp;A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outlinePr summaryRight="0" showOutlineSymbols="0"/>
  </sheetPr>
  <dimension ref="A1:V95"/>
  <sheetViews>
    <sheetView showOutlineSymbols="0" defaultGridColor="0" colorId="22" zoomScale="87" workbookViewId="0">
      <pane xSplit="4" ySplit="14" topLeftCell="E54" activePane="bottomRight" state="frozen"/>
      <selection pane="topRight" activeCell="D1" sqref="D1"/>
      <selection pane="bottomLeft" activeCell="A9" sqref="A9"/>
      <selection pane="bottomRight" activeCell="P54" sqref="P54"/>
    </sheetView>
  </sheetViews>
  <sheetFormatPr defaultColWidth="9.77734375" defaultRowHeight="15" outlineLevelRow="1" outlineLevelCol="1"/>
  <cols>
    <col min="1" max="1" width="7" customWidth="1"/>
    <col min="2" max="2" width="8.109375" customWidth="1"/>
    <col min="3" max="3" width="5.77734375" customWidth="1"/>
    <col min="4" max="4" width="8.6640625" bestFit="1" customWidth="1"/>
    <col min="5" max="6" width="7.77734375" customWidth="1" outlineLevel="1"/>
    <col min="7" max="8" width="7.44140625" customWidth="1" outlineLevel="1"/>
    <col min="9" max="9" width="6" bestFit="1" customWidth="1" outlineLevel="1"/>
    <col min="10" max="10" width="7.109375" bestFit="1" customWidth="1" outlineLevel="1"/>
    <col min="11" max="11" width="9.33203125" bestFit="1" customWidth="1" outlineLevel="1"/>
    <col min="12" max="12" width="9.6640625" bestFit="1" customWidth="1" outlineLevel="1"/>
    <col min="13" max="13" width="7.5546875" customWidth="1" outlineLevel="1"/>
    <col min="14" max="14" width="7" bestFit="1" customWidth="1" outlineLevel="1"/>
    <col min="15" max="15" width="7.44140625" bestFit="1" customWidth="1" outlineLevel="1"/>
    <col min="16" max="16" width="8.5546875" bestFit="1" customWidth="1" outlineLevel="1"/>
    <col min="17" max="17" width="7.44140625" bestFit="1" customWidth="1" outlineLevel="1"/>
    <col min="18" max="18" width="7.44140625" customWidth="1" outlineLevel="1"/>
    <col min="19" max="19" width="4.77734375" customWidth="1"/>
  </cols>
  <sheetData>
    <row r="1" spans="1:22" ht="15.75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2" ht="15.75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22" ht="15.75">
      <c r="A3" s="68" t="s">
        <v>68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22" ht="15.75">
      <c r="A4" s="6"/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2" ht="16.5" thickBot="1">
      <c r="A5" s="6"/>
      <c r="B5" s="36" t="s">
        <v>72</v>
      </c>
      <c r="C5" s="7"/>
      <c r="D5" s="7"/>
      <c r="E5" s="8" t="s">
        <v>0</v>
      </c>
      <c r="F5" s="8" t="s">
        <v>64</v>
      </c>
      <c r="G5" s="8" t="s">
        <v>31</v>
      </c>
      <c r="H5" s="8" t="s">
        <v>60</v>
      </c>
      <c r="I5" s="8" t="s">
        <v>1</v>
      </c>
      <c r="J5" s="8" t="s">
        <v>77</v>
      </c>
      <c r="K5" s="8" t="s">
        <v>61</v>
      </c>
      <c r="L5" s="8" t="s">
        <v>24</v>
      </c>
      <c r="M5" s="8" t="s">
        <v>46</v>
      </c>
      <c r="N5" s="55" t="s">
        <v>71</v>
      </c>
      <c r="O5" s="8" t="s">
        <v>45</v>
      </c>
      <c r="P5" s="8" t="s">
        <v>62</v>
      </c>
      <c r="Q5" s="8" t="s">
        <v>4</v>
      </c>
      <c r="R5" s="8" t="s">
        <v>33</v>
      </c>
    </row>
    <row r="6" spans="1:22" ht="15.75">
      <c r="A6" s="38" t="s">
        <v>32</v>
      </c>
      <c r="B6" s="42"/>
      <c r="C6" s="42"/>
      <c r="D6" s="38"/>
      <c r="E6" s="37" t="s">
        <v>6</v>
      </c>
      <c r="F6" s="37"/>
      <c r="G6" s="37" t="s">
        <v>5</v>
      </c>
      <c r="H6" s="37" t="s">
        <v>5</v>
      </c>
      <c r="I6" s="37" t="s">
        <v>39</v>
      </c>
      <c r="J6" s="37"/>
      <c r="K6" s="37"/>
      <c r="L6" s="37" t="s">
        <v>39</v>
      </c>
      <c r="M6" s="37" t="s">
        <v>5</v>
      </c>
      <c r="N6" s="37"/>
      <c r="O6" s="37"/>
      <c r="P6" s="37"/>
      <c r="Q6" s="37" t="s">
        <v>39</v>
      </c>
      <c r="R6" s="37"/>
    </row>
    <row r="7" spans="1:22" ht="15.75">
      <c r="A7" s="38" t="s">
        <v>16</v>
      </c>
      <c r="B7" s="42"/>
      <c r="C7" s="42"/>
      <c r="D7" s="38"/>
      <c r="E7" s="37" t="s">
        <v>5</v>
      </c>
      <c r="F7" s="37" t="s">
        <v>44</v>
      </c>
      <c r="G7" s="37"/>
      <c r="H7" s="37"/>
      <c r="I7" s="37" t="s">
        <v>39</v>
      </c>
      <c r="J7" s="37"/>
      <c r="K7" s="37" t="s">
        <v>5</v>
      </c>
      <c r="L7" s="37" t="s">
        <v>39</v>
      </c>
      <c r="M7" s="37"/>
      <c r="N7" s="37"/>
      <c r="O7" s="37" t="s">
        <v>5</v>
      </c>
      <c r="P7" s="37"/>
      <c r="Q7" s="37" t="s">
        <v>39</v>
      </c>
      <c r="R7" s="37"/>
      <c r="S7" s="28"/>
      <c r="T7" s="28"/>
      <c r="U7" s="29" t="s">
        <v>26</v>
      </c>
      <c r="V7" s="29" t="s">
        <v>28</v>
      </c>
    </row>
    <row r="8" spans="1:22" ht="15.75">
      <c r="A8" s="38" t="s">
        <v>15</v>
      </c>
      <c r="B8" s="42"/>
      <c r="C8" s="42"/>
      <c r="D8" s="38"/>
      <c r="E8" s="37"/>
      <c r="F8" s="37"/>
      <c r="G8" s="37"/>
      <c r="H8" s="37" t="s">
        <v>5</v>
      </c>
      <c r="I8" s="37" t="s">
        <v>39</v>
      </c>
      <c r="J8" s="37"/>
      <c r="K8" s="37"/>
      <c r="L8" s="37" t="s">
        <v>39</v>
      </c>
      <c r="M8" s="37" t="s">
        <v>5</v>
      </c>
      <c r="N8" s="37"/>
      <c r="O8" s="37" t="s">
        <v>7</v>
      </c>
      <c r="P8" s="37"/>
      <c r="Q8" s="37" t="s">
        <v>39</v>
      </c>
      <c r="R8" s="37"/>
      <c r="S8" s="28"/>
      <c r="T8" s="28"/>
      <c r="U8" s="50" t="s">
        <v>27</v>
      </c>
      <c r="V8" s="50" t="s">
        <v>40</v>
      </c>
    </row>
    <row r="9" spans="1:22" ht="15.75">
      <c r="A9" s="38" t="s">
        <v>18</v>
      </c>
      <c r="B9" s="42"/>
      <c r="C9" s="42"/>
      <c r="D9" s="38"/>
      <c r="E9" s="37" t="s">
        <v>5</v>
      </c>
      <c r="F9" s="37"/>
      <c r="G9" s="37" t="s">
        <v>5</v>
      </c>
      <c r="H9" s="37"/>
      <c r="I9" s="37" t="s">
        <v>5</v>
      </c>
      <c r="J9" s="37"/>
      <c r="K9" s="37"/>
      <c r="L9" s="37" t="s">
        <v>7</v>
      </c>
      <c r="M9" s="37"/>
      <c r="N9" s="37"/>
      <c r="O9" s="37"/>
      <c r="P9" s="37"/>
      <c r="Q9" s="37" t="s">
        <v>5</v>
      </c>
      <c r="R9" s="37"/>
      <c r="T9" s="28" t="s">
        <v>29</v>
      </c>
      <c r="U9" s="31">
        <v>75000</v>
      </c>
      <c r="V9" s="31">
        <v>20000</v>
      </c>
    </row>
    <row r="10" spans="1:22" ht="15.75">
      <c r="A10" s="38" t="s">
        <v>47</v>
      </c>
      <c r="B10" s="42"/>
      <c r="C10" s="42"/>
      <c r="D10" s="38"/>
      <c r="E10" s="37"/>
      <c r="F10" s="37" t="s">
        <v>5</v>
      </c>
      <c r="G10" s="37" t="s">
        <v>5</v>
      </c>
      <c r="H10" s="37"/>
      <c r="I10" s="37"/>
      <c r="J10" s="37"/>
      <c r="K10" s="37"/>
      <c r="L10" s="37"/>
      <c r="M10" s="37"/>
      <c r="N10" s="37"/>
      <c r="O10" s="37"/>
      <c r="P10" s="37" t="s">
        <v>5</v>
      </c>
      <c r="Q10" s="37"/>
      <c r="R10" s="37" t="s">
        <v>7</v>
      </c>
      <c r="T10" s="28" t="s">
        <v>30</v>
      </c>
      <c r="U10" s="31">
        <v>1000</v>
      </c>
      <c r="V10" s="31">
        <v>1000</v>
      </c>
    </row>
    <row r="11" spans="1:22" ht="15.75">
      <c r="A11" s="38" t="s">
        <v>34</v>
      </c>
      <c r="B11" s="42"/>
      <c r="C11" s="42"/>
      <c r="D11" s="38"/>
      <c r="E11" s="37"/>
      <c r="F11" s="37" t="s">
        <v>5</v>
      </c>
      <c r="G11" s="37"/>
      <c r="H11" s="37" t="s">
        <v>5</v>
      </c>
      <c r="I11" s="37" t="s">
        <v>39</v>
      </c>
      <c r="J11" s="37"/>
      <c r="K11" s="37" t="s">
        <v>5</v>
      </c>
      <c r="L11" s="37" t="s">
        <v>39</v>
      </c>
      <c r="M11" s="37"/>
      <c r="N11" s="37"/>
      <c r="O11" s="37"/>
      <c r="P11" s="37"/>
      <c r="Q11" s="37" t="s">
        <v>7</v>
      </c>
      <c r="R11" s="37"/>
    </row>
    <row r="12" spans="1:22" ht="15.75">
      <c r="A12" s="38" t="s">
        <v>35</v>
      </c>
      <c r="B12" s="42"/>
      <c r="C12" s="42"/>
      <c r="D12" s="38"/>
      <c r="E12" s="37"/>
      <c r="F12" s="37"/>
      <c r="G12" s="37"/>
      <c r="H12" s="37" t="s">
        <v>5</v>
      </c>
      <c r="I12" s="37" t="s">
        <v>39</v>
      </c>
      <c r="J12" s="37"/>
      <c r="K12" s="37" t="s">
        <v>5</v>
      </c>
      <c r="L12" s="37" t="s">
        <v>39</v>
      </c>
      <c r="M12" s="37" t="s">
        <v>44</v>
      </c>
      <c r="N12" s="37"/>
      <c r="O12" s="37" t="s">
        <v>5</v>
      </c>
      <c r="P12" s="37"/>
      <c r="Q12" s="37" t="s">
        <v>39</v>
      </c>
      <c r="R12" s="37"/>
    </row>
    <row r="13" spans="1:22" ht="15.75">
      <c r="A13" s="38" t="s">
        <v>36</v>
      </c>
      <c r="B13" s="42"/>
      <c r="C13" s="42"/>
      <c r="D13" s="38"/>
      <c r="E13" s="37" t="s">
        <v>5</v>
      </c>
      <c r="F13" s="37" t="s">
        <v>5</v>
      </c>
      <c r="G13" s="37" t="s">
        <v>7</v>
      </c>
      <c r="H13" s="37"/>
      <c r="I13" s="37" t="s">
        <v>39</v>
      </c>
      <c r="J13" s="37"/>
      <c r="K13" s="37"/>
      <c r="L13" s="37" t="s">
        <v>39</v>
      </c>
      <c r="M13" s="37"/>
      <c r="N13" s="37"/>
      <c r="O13" s="37" t="s">
        <v>5</v>
      </c>
      <c r="P13" s="37" t="s">
        <v>5</v>
      </c>
      <c r="Q13" s="37" t="s">
        <v>39</v>
      </c>
      <c r="R13" s="37" t="s">
        <v>5</v>
      </c>
    </row>
    <row r="14" spans="1:22" ht="16.5" thickBot="1">
      <c r="A14" s="51" t="s">
        <v>37</v>
      </c>
      <c r="B14" s="52"/>
      <c r="C14" s="52"/>
      <c r="D14" s="51"/>
      <c r="E14" s="53" t="s">
        <v>5</v>
      </c>
      <c r="F14" s="53" t="s">
        <v>5</v>
      </c>
      <c r="G14" s="53" t="s">
        <v>5</v>
      </c>
      <c r="H14" s="53" t="s">
        <v>5</v>
      </c>
      <c r="I14" s="53" t="s">
        <v>7</v>
      </c>
      <c r="J14" s="53"/>
      <c r="K14" s="53" t="s">
        <v>5</v>
      </c>
      <c r="L14" s="53" t="s">
        <v>5</v>
      </c>
      <c r="M14" s="53" t="s">
        <v>5</v>
      </c>
      <c r="N14" s="53" t="s">
        <v>5</v>
      </c>
      <c r="O14" s="53" t="s">
        <v>5</v>
      </c>
      <c r="P14" s="53" t="s">
        <v>5</v>
      </c>
      <c r="Q14" s="53" t="s">
        <v>5</v>
      </c>
      <c r="R14" s="53" t="s">
        <v>5</v>
      </c>
    </row>
    <row r="15" spans="1:22" ht="16.5" thickTop="1">
      <c r="A15" s="7"/>
      <c r="B15" s="13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"/>
      <c r="Q15" s="9"/>
      <c r="R15" s="9"/>
    </row>
    <row r="16" spans="1:22">
      <c r="A16" s="14" t="s">
        <v>8</v>
      </c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9"/>
      <c r="Q16" s="9"/>
      <c r="R16" s="9"/>
    </row>
    <row r="17" spans="1:18" ht="15.75">
      <c r="A17" s="5"/>
      <c r="B17" s="5"/>
      <c r="C17" s="15"/>
      <c r="D17" s="16" t="s">
        <v>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outlineLevel="1">
      <c r="A18" s="7" t="s">
        <v>34</v>
      </c>
      <c r="B18" s="15"/>
      <c r="C18" s="34">
        <v>41934</v>
      </c>
      <c r="D18" s="1">
        <f t="shared" ref="D18:D29" si="0">SUM(E18:R18)</f>
        <v>3000</v>
      </c>
      <c r="E18" s="1"/>
      <c r="F18" s="1"/>
      <c r="G18" s="1"/>
      <c r="H18" s="1">
        <v>1000</v>
      </c>
      <c r="I18" s="1">
        <v>0</v>
      </c>
      <c r="J18" s="1"/>
      <c r="K18" s="1">
        <v>1000</v>
      </c>
      <c r="L18" s="1">
        <v>0</v>
      </c>
      <c r="M18" s="1"/>
      <c r="N18" s="1"/>
      <c r="O18" s="1"/>
      <c r="P18" s="1"/>
      <c r="Q18" s="1">
        <v>1000</v>
      </c>
      <c r="R18" s="1"/>
    </row>
    <row r="19" spans="1:18" outlineLevel="1">
      <c r="A19" s="38" t="s">
        <v>67</v>
      </c>
      <c r="B19" s="35"/>
      <c r="C19" s="34"/>
      <c r="D19" s="1">
        <f t="shared" si="0"/>
        <v>0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outlineLevel="1">
      <c r="A20" s="7" t="s">
        <v>41</v>
      </c>
      <c r="B20" s="15"/>
      <c r="C20" s="17">
        <v>41926</v>
      </c>
      <c r="D20" s="1">
        <f t="shared" si="0"/>
        <v>3000</v>
      </c>
      <c r="E20" s="1"/>
      <c r="F20" s="1"/>
      <c r="G20" s="1"/>
      <c r="H20" s="1">
        <v>1000</v>
      </c>
      <c r="I20" s="1">
        <v>0</v>
      </c>
      <c r="J20" s="1"/>
      <c r="K20" s="1">
        <v>1000</v>
      </c>
      <c r="L20" s="1">
        <v>0</v>
      </c>
      <c r="M20" s="1">
        <v>0</v>
      </c>
      <c r="N20" s="1"/>
      <c r="O20" s="1">
        <v>1000</v>
      </c>
      <c r="P20" s="1"/>
      <c r="Q20" s="1"/>
      <c r="R20" s="1"/>
    </row>
    <row r="21" spans="1:18" outlineLevel="1">
      <c r="A21" s="7" t="s">
        <v>42</v>
      </c>
      <c r="B21" s="15"/>
      <c r="C21" s="17">
        <v>41927</v>
      </c>
      <c r="D21" s="1">
        <f t="shared" si="0"/>
        <v>4000</v>
      </c>
      <c r="E21" s="1">
        <v>1000</v>
      </c>
      <c r="F21" s="1"/>
      <c r="G21" s="1">
        <v>1000</v>
      </c>
      <c r="H21" s="1"/>
      <c r="I21" s="1"/>
      <c r="J21" s="1"/>
      <c r="K21" s="1"/>
      <c r="L21" s="1"/>
      <c r="M21" s="1"/>
      <c r="N21" s="1"/>
      <c r="O21" s="1">
        <v>1000</v>
      </c>
      <c r="P21" s="1"/>
      <c r="Q21" s="1"/>
      <c r="R21" s="1">
        <v>1000</v>
      </c>
    </row>
    <row r="22" spans="1:18" outlineLevel="1">
      <c r="A22" s="15" t="s">
        <v>16</v>
      </c>
      <c r="B22" s="15"/>
      <c r="C22" s="17">
        <v>41953</v>
      </c>
      <c r="D22" s="1">
        <f t="shared" si="0"/>
        <v>3000</v>
      </c>
      <c r="E22" s="1">
        <v>1000</v>
      </c>
      <c r="F22" s="1"/>
      <c r="G22" s="1">
        <v>0</v>
      </c>
      <c r="H22" s="1">
        <v>0</v>
      </c>
      <c r="I22" s="1">
        <v>0</v>
      </c>
      <c r="J22" s="1"/>
      <c r="K22" s="1">
        <v>1000</v>
      </c>
      <c r="L22" s="1">
        <v>0</v>
      </c>
      <c r="M22" s="1"/>
      <c r="N22" s="1"/>
      <c r="O22" s="1">
        <v>1000</v>
      </c>
      <c r="P22" s="1"/>
      <c r="Q22" s="1">
        <v>0</v>
      </c>
      <c r="R22" s="1">
        <v>0</v>
      </c>
    </row>
    <row r="23" spans="1:18" outlineLevel="1">
      <c r="A23" s="15" t="s">
        <v>15</v>
      </c>
      <c r="B23" s="15"/>
      <c r="C23" s="17">
        <v>41953</v>
      </c>
      <c r="D23" s="1">
        <f t="shared" si="0"/>
        <v>1000</v>
      </c>
      <c r="E23" s="1">
        <v>0</v>
      </c>
      <c r="F23" s="1"/>
      <c r="G23" s="1">
        <v>0</v>
      </c>
      <c r="H23" s="1"/>
      <c r="I23" s="1">
        <v>0</v>
      </c>
      <c r="J23" s="1"/>
      <c r="K23" s="1"/>
      <c r="L23" s="1">
        <v>0</v>
      </c>
      <c r="M23" s="1"/>
      <c r="N23" s="1"/>
      <c r="O23" s="1">
        <v>1000</v>
      </c>
      <c r="P23" s="1"/>
      <c r="Q23" s="1">
        <v>0</v>
      </c>
      <c r="R23" s="1"/>
    </row>
    <row r="24" spans="1:18" outlineLevel="1">
      <c r="A24" s="35" t="s">
        <v>17</v>
      </c>
      <c r="B24" s="35" t="s">
        <v>65</v>
      </c>
      <c r="C24" s="34"/>
      <c r="D24" s="1">
        <f t="shared" si="0"/>
        <v>0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outlineLevel="1">
      <c r="A25" s="15" t="s">
        <v>21</v>
      </c>
      <c r="B25" s="15"/>
      <c r="C25" s="17">
        <v>41953</v>
      </c>
      <c r="D25" s="1">
        <f t="shared" si="0"/>
        <v>2000</v>
      </c>
      <c r="E25" s="1">
        <v>1000</v>
      </c>
      <c r="F25" s="1"/>
      <c r="G25" s="32">
        <v>1000</v>
      </c>
      <c r="H25" s="32"/>
      <c r="I25" s="1">
        <v>0</v>
      </c>
      <c r="J25" s="1"/>
      <c r="K25" s="1"/>
      <c r="L25" s="1">
        <v>0</v>
      </c>
      <c r="M25" s="1">
        <v>0</v>
      </c>
      <c r="N25" s="1"/>
      <c r="O25" s="1"/>
      <c r="P25" s="1"/>
      <c r="Q25" s="1">
        <v>0</v>
      </c>
      <c r="R25" s="1"/>
    </row>
    <row r="26" spans="1:18" outlineLevel="1">
      <c r="A26" s="15" t="s">
        <v>18</v>
      </c>
      <c r="B26" s="15" t="s">
        <v>66</v>
      </c>
      <c r="C26" s="17">
        <v>41919</v>
      </c>
      <c r="D26" s="1">
        <f t="shared" si="0"/>
        <v>0</v>
      </c>
      <c r="E26" s="1">
        <v>0</v>
      </c>
      <c r="F26" s="1"/>
      <c r="G26" s="1">
        <v>0</v>
      </c>
      <c r="H26" s="1"/>
      <c r="I26" s="1">
        <v>0</v>
      </c>
      <c r="J26" s="1"/>
      <c r="K26" s="1"/>
      <c r="L26" s="1">
        <v>0</v>
      </c>
      <c r="M26" s="1"/>
      <c r="N26" s="1"/>
      <c r="O26" s="1"/>
      <c r="P26" s="1"/>
      <c r="Q26" s="1">
        <v>0</v>
      </c>
      <c r="R26" s="1"/>
    </row>
    <row r="27" spans="1:18" outlineLevel="1">
      <c r="A27" s="35" t="s">
        <v>43</v>
      </c>
      <c r="B27" s="15"/>
      <c r="C27" s="17">
        <v>41954</v>
      </c>
      <c r="D27" s="1">
        <f t="shared" si="0"/>
        <v>7000</v>
      </c>
      <c r="E27" s="1">
        <v>1000</v>
      </c>
      <c r="F27" s="1"/>
      <c r="G27" s="1">
        <v>1000</v>
      </c>
      <c r="H27" s="1">
        <v>1000</v>
      </c>
      <c r="I27" s="1">
        <v>0</v>
      </c>
      <c r="J27" s="1"/>
      <c r="K27" s="1">
        <v>1000</v>
      </c>
      <c r="L27" s="1">
        <v>0</v>
      </c>
      <c r="M27" s="1">
        <v>0</v>
      </c>
      <c r="N27" s="1"/>
      <c r="O27" s="1">
        <v>1000</v>
      </c>
      <c r="P27" s="1"/>
      <c r="Q27" s="1">
        <v>1000</v>
      </c>
      <c r="R27" s="1">
        <v>1000</v>
      </c>
    </row>
    <row r="28" spans="1:18" outlineLevel="1">
      <c r="A28" s="15" t="s">
        <v>10</v>
      </c>
      <c r="B28" s="15"/>
      <c r="C28" s="17">
        <v>41954</v>
      </c>
      <c r="D28" s="1">
        <f t="shared" si="0"/>
        <v>8000</v>
      </c>
      <c r="E28" s="1">
        <v>1000</v>
      </c>
      <c r="F28" s="1">
        <v>1000</v>
      </c>
      <c r="G28" s="1">
        <v>1000</v>
      </c>
      <c r="H28" s="1">
        <v>1000</v>
      </c>
      <c r="I28" s="1">
        <v>0</v>
      </c>
      <c r="J28" s="1"/>
      <c r="K28" s="1">
        <v>1000</v>
      </c>
      <c r="L28" s="1">
        <v>0</v>
      </c>
      <c r="M28" s="1">
        <v>0</v>
      </c>
      <c r="N28" s="1"/>
      <c r="O28" s="1">
        <v>1000</v>
      </c>
      <c r="P28" s="1"/>
      <c r="Q28" s="1">
        <v>1000</v>
      </c>
      <c r="R28" s="1">
        <v>1000</v>
      </c>
    </row>
    <row r="29" spans="1:18" outlineLevel="1">
      <c r="A29" s="15" t="s">
        <v>22</v>
      </c>
      <c r="B29" s="15"/>
      <c r="C29" s="17"/>
      <c r="D29" s="33">
        <f t="shared" si="0"/>
        <v>49021.739130434784</v>
      </c>
      <c r="E29" s="40">
        <v>5000</v>
      </c>
      <c r="F29" s="33">
        <f>(5000*(51/92))</f>
        <v>2771.7391304347825</v>
      </c>
      <c r="G29" s="40">
        <v>5000</v>
      </c>
      <c r="H29" s="40">
        <v>5000</v>
      </c>
      <c r="I29" s="40"/>
      <c r="J29" s="40"/>
      <c r="K29" s="40">
        <v>5000</v>
      </c>
      <c r="L29" s="40">
        <f>18750*(1/3)</f>
        <v>6250</v>
      </c>
      <c r="M29" s="40">
        <v>0</v>
      </c>
      <c r="N29" s="40">
        <v>0</v>
      </c>
      <c r="O29" s="40">
        <v>5000</v>
      </c>
      <c r="P29" s="40">
        <v>5000</v>
      </c>
      <c r="Q29" s="40">
        <v>5000</v>
      </c>
      <c r="R29" s="40">
        <v>5000</v>
      </c>
    </row>
    <row r="30" spans="1:18">
      <c r="A30" s="22" t="s">
        <v>56</v>
      </c>
      <c r="B30" s="18"/>
      <c r="C30" s="1"/>
      <c r="D30" s="2">
        <f t="shared" ref="D30:R30" si="1">SUM(D18:D29)</f>
        <v>80021.739130434784</v>
      </c>
      <c r="E30" s="2">
        <f t="shared" si="1"/>
        <v>10000</v>
      </c>
      <c r="F30" s="2">
        <f t="shared" si="1"/>
        <v>3771.7391304347825</v>
      </c>
      <c r="G30" s="2">
        <f t="shared" si="1"/>
        <v>9000</v>
      </c>
      <c r="H30" s="2">
        <f t="shared" si="1"/>
        <v>9000</v>
      </c>
      <c r="I30" s="2">
        <f t="shared" si="1"/>
        <v>0</v>
      </c>
      <c r="J30" s="2">
        <f t="shared" si="1"/>
        <v>0</v>
      </c>
      <c r="K30" s="2">
        <f t="shared" si="1"/>
        <v>10000</v>
      </c>
      <c r="L30" s="2">
        <f t="shared" si="1"/>
        <v>6250</v>
      </c>
      <c r="M30" s="2">
        <f t="shared" si="1"/>
        <v>0</v>
      </c>
      <c r="N30" s="2">
        <f t="shared" si="1"/>
        <v>0</v>
      </c>
      <c r="O30" s="2">
        <f t="shared" si="1"/>
        <v>11000</v>
      </c>
      <c r="P30" s="2">
        <f t="shared" si="1"/>
        <v>5000</v>
      </c>
      <c r="Q30" s="2">
        <f t="shared" si="1"/>
        <v>8000</v>
      </c>
      <c r="R30" s="2">
        <f t="shared" si="1"/>
        <v>8000</v>
      </c>
    </row>
    <row r="31" spans="1:18">
      <c r="A31" s="22"/>
      <c r="B31" s="18"/>
      <c r="C31" s="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outlineLevel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outlineLevel="1">
      <c r="A33" s="38" t="s">
        <v>34</v>
      </c>
      <c r="B33" s="35"/>
      <c r="C33" s="39">
        <v>42047</v>
      </c>
      <c r="D33" s="32">
        <f t="shared" ref="D33:D41" si="2">SUM(E33:R33)</f>
        <v>4000</v>
      </c>
      <c r="E33" s="32"/>
      <c r="F33" s="32">
        <v>1000</v>
      </c>
      <c r="G33" s="32"/>
      <c r="H33" s="32">
        <v>1000</v>
      </c>
      <c r="I33" s="32">
        <v>0</v>
      </c>
      <c r="J33" s="32"/>
      <c r="K33" s="32">
        <v>1000</v>
      </c>
      <c r="L33" s="32">
        <v>0</v>
      </c>
      <c r="M33" s="32"/>
      <c r="N33" s="32"/>
      <c r="O33" s="32"/>
      <c r="P33" s="32"/>
      <c r="Q33" s="32">
        <v>1000</v>
      </c>
      <c r="R33" s="32"/>
    </row>
    <row r="34" spans="1:18" outlineLevel="1">
      <c r="A34" s="38" t="s">
        <v>41</v>
      </c>
      <c r="B34" s="35"/>
      <c r="C34" s="39">
        <v>42031</v>
      </c>
      <c r="D34" s="32">
        <f t="shared" si="2"/>
        <v>3000</v>
      </c>
      <c r="E34" s="32"/>
      <c r="F34" s="32"/>
      <c r="G34" s="32"/>
      <c r="H34" s="32">
        <v>1000</v>
      </c>
      <c r="I34" s="32">
        <v>0</v>
      </c>
      <c r="J34" s="32"/>
      <c r="K34" s="32">
        <v>1000</v>
      </c>
      <c r="L34" s="32"/>
      <c r="M34" s="32">
        <v>0</v>
      </c>
      <c r="N34" s="32"/>
      <c r="O34" s="32">
        <v>1000</v>
      </c>
      <c r="P34" s="32"/>
      <c r="Q34" s="32"/>
      <c r="R34" s="32"/>
    </row>
    <row r="35" spans="1:18" outlineLevel="1">
      <c r="A35" s="38" t="s">
        <v>42</v>
      </c>
      <c r="B35" s="35"/>
      <c r="C35" s="39">
        <v>42039</v>
      </c>
      <c r="D35" s="32">
        <f t="shared" si="2"/>
        <v>4000</v>
      </c>
      <c r="E35" s="32">
        <v>1000</v>
      </c>
      <c r="F35" s="32">
        <v>1000</v>
      </c>
      <c r="G35" s="32">
        <v>1000</v>
      </c>
      <c r="H35" s="32"/>
      <c r="I35" s="32">
        <v>0</v>
      </c>
      <c r="J35" s="32"/>
      <c r="K35" s="32"/>
      <c r="L35" s="32">
        <v>0</v>
      </c>
      <c r="M35" s="32"/>
      <c r="N35" s="32"/>
      <c r="O35" s="32"/>
      <c r="P35" s="32"/>
      <c r="Q35" s="32"/>
      <c r="R35" s="32">
        <v>1000</v>
      </c>
    </row>
    <row r="36" spans="1:18" outlineLevel="1">
      <c r="A36" s="15" t="s">
        <v>21</v>
      </c>
      <c r="B36" s="35"/>
      <c r="C36" s="39">
        <v>42058</v>
      </c>
      <c r="D36" s="32">
        <f t="shared" si="2"/>
        <v>3000</v>
      </c>
      <c r="E36" s="32">
        <v>1000</v>
      </c>
      <c r="F36" s="32"/>
      <c r="G36" s="32">
        <v>1000</v>
      </c>
      <c r="H36" s="32">
        <v>1000</v>
      </c>
      <c r="I36" s="32">
        <v>0</v>
      </c>
      <c r="J36" s="32"/>
      <c r="K36" s="32"/>
      <c r="L36" s="32">
        <v>0</v>
      </c>
      <c r="M36" s="32">
        <v>0</v>
      </c>
      <c r="N36" s="32"/>
      <c r="O36" s="32"/>
      <c r="P36" s="32"/>
      <c r="Q36" s="32">
        <v>0</v>
      </c>
      <c r="R36" s="32"/>
    </row>
    <row r="37" spans="1:18" outlineLevel="1">
      <c r="A37" s="35" t="s">
        <v>16</v>
      </c>
      <c r="B37" s="35"/>
      <c r="C37" s="39">
        <v>42058</v>
      </c>
      <c r="D37" s="32">
        <f t="shared" si="2"/>
        <v>4000</v>
      </c>
      <c r="E37" s="32">
        <v>1000</v>
      </c>
      <c r="F37" s="32">
        <v>1000</v>
      </c>
      <c r="G37" s="32">
        <v>0</v>
      </c>
      <c r="H37" s="32">
        <v>0</v>
      </c>
      <c r="I37" s="32">
        <v>0</v>
      </c>
      <c r="J37" s="32"/>
      <c r="K37" s="32">
        <v>1000</v>
      </c>
      <c r="L37" s="32">
        <v>0</v>
      </c>
      <c r="M37" s="32"/>
      <c r="N37" s="32"/>
      <c r="O37" s="32">
        <v>1000</v>
      </c>
      <c r="P37" s="32"/>
      <c r="Q37" s="32">
        <v>0</v>
      </c>
      <c r="R37" s="32"/>
    </row>
    <row r="38" spans="1:18" outlineLevel="1">
      <c r="A38" s="35" t="s">
        <v>47</v>
      </c>
      <c r="B38" s="35"/>
      <c r="C38" s="39">
        <v>42058</v>
      </c>
      <c r="D38" s="32">
        <f t="shared" si="2"/>
        <v>3000</v>
      </c>
      <c r="E38" s="32">
        <v>0</v>
      </c>
      <c r="F38" s="32">
        <v>1000</v>
      </c>
      <c r="G38" s="32">
        <v>1000</v>
      </c>
      <c r="H38" s="32">
        <v>0</v>
      </c>
      <c r="I38" s="32">
        <v>0</v>
      </c>
      <c r="J38" s="32"/>
      <c r="K38" s="32"/>
      <c r="L38" s="32">
        <v>0</v>
      </c>
      <c r="M38" s="32"/>
      <c r="N38" s="32"/>
      <c r="O38" s="32"/>
      <c r="P38" s="32"/>
      <c r="Q38" s="32">
        <v>0</v>
      </c>
      <c r="R38" s="32">
        <v>1000</v>
      </c>
    </row>
    <row r="39" spans="1:18" outlineLevel="1">
      <c r="A39" s="35" t="s">
        <v>43</v>
      </c>
      <c r="B39" s="35"/>
      <c r="C39" s="39">
        <v>42059</v>
      </c>
      <c r="D39" s="32">
        <f t="shared" si="2"/>
        <v>8000</v>
      </c>
      <c r="E39" s="32">
        <v>1000</v>
      </c>
      <c r="F39" s="32">
        <v>1000</v>
      </c>
      <c r="G39" s="32">
        <v>1000</v>
      </c>
      <c r="H39" s="32">
        <v>1000</v>
      </c>
      <c r="I39" s="32">
        <v>0</v>
      </c>
      <c r="J39" s="32"/>
      <c r="K39" s="32">
        <v>1000</v>
      </c>
      <c r="L39" s="32">
        <v>0</v>
      </c>
      <c r="M39" s="32">
        <v>0</v>
      </c>
      <c r="N39" s="32"/>
      <c r="O39" s="32">
        <v>1000</v>
      </c>
      <c r="P39" s="32"/>
      <c r="Q39" s="32">
        <v>1000</v>
      </c>
      <c r="R39" s="32">
        <v>1000</v>
      </c>
    </row>
    <row r="40" spans="1:18" outlineLevel="1">
      <c r="A40" s="35" t="s">
        <v>10</v>
      </c>
      <c r="B40" s="35"/>
      <c r="C40" s="39">
        <v>42059</v>
      </c>
      <c r="D40" s="32">
        <f t="shared" si="2"/>
        <v>8000</v>
      </c>
      <c r="E40" s="32">
        <v>1000</v>
      </c>
      <c r="F40" s="32">
        <v>1000</v>
      </c>
      <c r="G40" s="32">
        <v>1000</v>
      </c>
      <c r="H40" s="32">
        <v>1000</v>
      </c>
      <c r="I40" s="32">
        <v>0</v>
      </c>
      <c r="J40" s="32"/>
      <c r="K40" s="32">
        <v>1000</v>
      </c>
      <c r="L40" s="32">
        <v>0</v>
      </c>
      <c r="M40" s="32">
        <v>0</v>
      </c>
      <c r="N40" s="32"/>
      <c r="O40" s="32">
        <v>1000</v>
      </c>
      <c r="P40" s="32"/>
      <c r="Q40" s="32">
        <v>1000</v>
      </c>
      <c r="R40" s="32">
        <v>1000</v>
      </c>
    </row>
    <row r="41" spans="1:18" outlineLevel="1">
      <c r="A41" s="35" t="s">
        <v>11</v>
      </c>
      <c r="B41" s="35"/>
      <c r="C41" s="35"/>
      <c r="D41" s="40">
        <f t="shared" si="2"/>
        <v>45000</v>
      </c>
      <c r="E41" s="32">
        <v>5000</v>
      </c>
      <c r="F41" s="32">
        <v>5000</v>
      </c>
      <c r="G41" s="32">
        <v>5000</v>
      </c>
      <c r="H41" s="32">
        <v>5000</v>
      </c>
      <c r="I41" s="32">
        <v>0</v>
      </c>
      <c r="J41" s="32"/>
      <c r="K41" s="32">
        <v>5000</v>
      </c>
      <c r="L41" s="32">
        <v>0</v>
      </c>
      <c r="M41" s="41">
        <v>0</v>
      </c>
      <c r="N41" s="32">
        <v>0</v>
      </c>
      <c r="O41" s="41">
        <v>5000</v>
      </c>
      <c r="P41" s="32">
        <v>5000</v>
      </c>
      <c r="Q41" s="32">
        <v>5000</v>
      </c>
      <c r="R41" s="32">
        <v>5000</v>
      </c>
    </row>
    <row r="42" spans="1:18">
      <c r="A42" s="18" t="s">
        <v>74</v>
      </c>
      <c r="B42" s="18"/>
      <c r="C42" s="15"/>
      <c r="D42" s="2">
        <f>SUM(D32:D41)</f>
        <v>82000</v>
      </c>
      <c r="E42" s="19">
        <f t="shared" ref="E42:R42" si="3">SUM(E33:E41)</f>
        <v>10000</v>
      </c>
      <c r="F42" s="19">
        <f t="shared" si="3"/>
        <v>11000</v>
      </c>
      <c r="G42" s="19">
        <f t="shared" si="3"/>
        <v>10000</v>
      </c>
      <c r="H42" s="19">
        <f t="shared" si="3"/>
        <v>10000</v>
      </c>
      <c r="I42" s="19">
        <f t="shared" si="3"/>
        <v>0</v>
      </c>
      <c r="J42" s="19">
        <f t="shared" si="3"/>
        <v>0</v>
      </c>
      <c r="K42" s="19">
        <f t="shared" si="3"/>
        <v>10000</v>
      </c>
      <c r="L42" s="19">
        <f t="shared" si="3"/>
        <v>0</v>
      </c>
      <c r="M42" s="19">
        <f t="shared" si="3"/>
        <v>0</v>
      </c>
      <c r="N42" s="19">
        <f t="shared" si="3"/>
        <v>0</v>
      </c>
      <c r="O42" s="19">
        <f t="shared" si="3"/>
        <v>9000</v>
      </c>
      <c r="P42" s="19">
        <f t="shared" si="3"/>
        <v>5000</v>
      </c>
      <c r="Q42" s="19">
        <f t="shared" si="3"/>
        <v>8000</v>
      </c>
      <c r="R42" s="19">
        <f t="shared" si="3"/>
        <v>9000</v>
      </c>
    </row>
    <row r="43" spans="1:18">
      <c r="A43" s="18"/>
      <c r="B43" s="18"/>
      <c r="C43" s="1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>
      <c r="A44" s="15"/>
      <c r="B44" s="15"/>
      <c r="C44" s="15"/>
      <c r="D44" s="1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outlineLevel="1">
      <c r="A45" s="7" t="s">
        <v>34</v>
      </c>
      <c r="B45" s="15"/>
      <c r="C45" s="34">
        <v>42138</v>
      </c>
      <c r="D45" s="1">
        <f t="shared" ref="D45:D54" si="4">SUM(E45:R45)</f>
        <v>4000</v>
      </c>
      <c r="E45" s="1"/>
      <c r="F45" s="1">
        <v>1000</v>
      </c>
      <c r="G45" s="1"/>
      <c r="H45" s="1">
        <v>1000</v>
      </c>
      <c r="I45" s="1">
        <v>0</v>
      </c>
      <c r="J45" s="1"/>
      <c r="K45" s="1">
        <v>1000</v>
      </c>
      <c r="L45" s="1">
        <v>0</v>
      </c>
      <c r="M45" s="1"/>
      <c r="N45" s="1"/>
      <c r="O45" s="1"/>
      <c r="P45" s="1"/>
      <c r="Q45" s="1">
        <v>1000</v>
      </c>
      <c r="R45" s="1"/>
    </row>
    <row r="46" spans="1:18" outlineLevel="1">
      <c r="A46" s="38" t="s">
        <v>41</v>
      </c>
      <c r="B46" s="15"/>
      <c r="C46" s="17">
        <v>42138</v>
      </c>
      <c r="D46" s="1">
        <f t="shared" si="4"/>
        <v>3000</v>
      </c>
      <c r="E46" s="1"/>
      <c r="F46" s="1"/>
      <c r="G46" s="1"/>
      <c r="H46" s="32">
        <v>1000</v>
      </c>
      <c r="I46" s="32">
        <v>0</v>
      </c>
      <c r="J46" s="32"/>
      <c r="K46" s="32">
        <v>1000</v>
      </c>
      <c r="L46" s="32"/>
      <c r="M46" s="32">
        <v>0</v>
      </c>
      <c r="N46" s="32"/>
      <c r="O46" s="32">
        <v>1000</v>
      </c>
      <c r="P46" s="32"/>
      <c r="Q46" s="32"/>
      <c r="R46" s="1"/>
    </row>
    <row r="47" spans="1:18" outlineLevel="1">
      <c r="A47" s="7" t="s">
        <v>42</v>
      </c>
      <c r="B47" s="15"/>
      <c r="C47" s="17">
        <v>42130</v>
      </c>
      <c r="D47" s="1">
        <f t="shared" si="4"/>
        <v>5000</v>
      </c>
      <c r="E47" s="32">
        <v>1000</v>
      </c>
      <c r="F47" s="32">
        <v>1000</v>
      </c>
      <c r="G47" s="32">
        <v>1000</v>
      </c>
      <c r="H47" s="32"/>
      <c r="I47" s="32"/>
      <c r="J47" s="32"/>
      <c r="K47" s="32"/>
      <c r="L47" s="32">
        <v>0</v>
      </c>
      <c r="M47" s="32"/>
      <c r="N47" s="32"/>
      <c r="O47" s="32">
        <v>1000</v>
      </c>
      <c r="P47" s="32"/>
      <c r="Q47" s="32"/>
      <c r="R47" s="32">
        <v>1000</v>
      </c>
    </row>
    <row r="48" spans="1:18" outlineLevel="1">
      <c r="A48" s="7" t="s">
        <v>15</v>
      </c>
      <c r="B48" s="15"/>
      <c r="C48" s="34">
        <v>42157</v>
      </c>
      <c r="D48" s="1">
        <f t="shared" si="4"/>
        <v>2000</v>
      </c>
      <c r="E48" s="1">
        <v>0</v>
      </c>
      <c r="F48" s="1">
        <v>0</v>
      </c>
      <c r="G48" s="1"/>
      <c r="H48" s="1">
        <v>1000</v>
      </c>
      <c r="I48" s="1">
        <v>0</v>
      </c>
      <c r="J48" s="1"/>
      <c r="K48" s="1">
        <v>0</v>
      </c>
      <c r="L48" s="1">
        <v>0</v>
      </c>
      <c r="M48" s="1">
        <v>0</v>
      </c>
      <c r="N48" s="1"/>
      <c r="O48" s="1">
        <v>1000</v>
      </c>
      <c r="P48" s="1"/>
      <c r="Q48" s="1">
        <v>0</v>
      </c>
      <c r="R48" s="1"/>
    </row>
    <row r="49" spans="1:18" outlineLevel="1">
      <c r="A49" s="15" t="s">
        <v>16</v>
      </c>
      <c r="B49" s="15"/>
      <c r="C49" s="34">
        <v>42157</v>
      </c>
      <c r="D49" s="1">
        <f t="shared" si="4"/>
        <v>4000</v>
      </c>
      <c r="E49" s="1">
        <v>1000</v>
      </c>
      <c r="F49" s="1">
        <v>1000</v>
      </c>
      <c r="G49" s="1"/>
      <c r="H49" s="1">
        <v>0</v>
      </c>
      <c r="I49" s="1">
        <v>0</v>
      </c>
      <c r="J49" s="1"/>
      <c r="K49" s="1">
        <v>1000</v>
      </c>
      <c r="L49" s="1">
        <v>0</v>
      </c>
      <c r="M49" s="1"/>
      <c r="N49" s="1"/>
      <c r="O49" s="1">
        <v>1000</v>
      </c>
      <c r="P49" s="1"/>
      <c r="Q49" s="1">
        <v>0</v>
      </c>
      <c r="R49" s="1">
        <v>0</v>
      </c>
    </row>
    <row r="50" spans="1:18" outlineLevel="1">
      <c r="A50" s="35" t="s">
        <v>17</v>
      </c>
      <c r="B50" s="35"/>
      <c r="C50" s="34">
        <v>42152</v>
      </c>
      <c r="D50" s="32">
        <f t="shared" si="4"/>
        <v>3000</v>
      </c>
      <c r="E50" s="32"/>
      <c r="F50" s="32">
        <v>1000</v>
      </c>
      <c r="G50" s="32">
        <v>1000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>
        <v>1000</v>
      </c>
    </row>
    <row r="51" spans="1:18" outlineLevel="1">
      <c r="A51" s="35" t="s">
        <v>18</v>
      </c>
      <c r="B51" s="35"/>
      <c r="C51" s="34">
        <v>42157</v>
      </c>
      <c r="D51" s="32">
        <f t="shared" si="4"/>
        <v>0</v>
      </c>
      <c r="E51" s="32"/>
      <c r="F51" s="32"/>
      <c r="G51" s="32">
        <v>0</v>
      </c>
      <c r="H51" s="32"/>
      <c r="I51" s="32">
        <v>0</v>
      </c>
      <c r="J51" s="32"/>
      <c r="K51" s="32"/>
      <c r="L51" s="32">
        <v>0</v>
      </c>
      <c r="M51" s="32"/>
      <c r="N51" s="32"/>
      <c r="O51" s="32"/>
      <c r="P51" s="32"/>
      <c r="Q51" s="32">
        <v>0</v>
      </c>
      <c r="R51" s="32"/>
    </row>
    <row r="52" spans="1:18" outlineLevel="1">
      <c r="A52" s="35" t="s">
        <v>43</v>
      </c>
      <c r="B52" s="15"/>
      <c r="C52" s="17">
        <v>42157</v>
      </c>
      <c r="D52" s="1">
        <f t="shared" si="4"/>
        <v>8000</v>
      </c>
      <c r="E52" s="1">
        <v>1000</v>
      </c>
      <c r="F52" s="1">
        <v>1000</v>
      </c>
      <c r="G52" s="32">
        <v>1000</v>
      </c>
      <c r="H52" s="32">
        <v>1000</v>
      </c>
      <c r="I52" s="1">
        <v>0</v>
      </c>
      <c r="J52" s="1"/>
      <c r="K52" s="1">
        <v>1000</v>
      </c>
      <c r="L52" s="1">
        <v>0</v>
      </c>
      <c r="M52" s="1"/>
      <c r="N52" s="1"/>
      <c r="O52" s="1">
        <v>1000</v>
      </c>
      <c r="P52" s="1"/>
      <c r="Q52" s="1">
        <v>1000</v>
      </c>
      <c r="R52" s="1">
        <v>1000</v>
      </c>
    </row>
    <row r="53" spans="1:18" outlineLevel="1">
      <c r="A53" s="15" t="s">
        <v>10</v>
      </c>
      <c r="B53" s="15"/>
      <c r="C53" s="34">
        <v>42157</v>
      </c>
      <c r="D53" s="1">
        <f t="shared" si="4"/>
        <v>8000</v>
      </c>
      <c r="E53" s="1">
        <v>1000</v>
      </c>
      <c r="F53" s="1">
        <v>1000</v>
      </c>
      <c r="G53" s="1">
        <v>1000</v>
      </c>
      <c r="H53" s="1">
        <v>1000</v>
      </c>
      <c r="I53" s="1">
        <v>0</v>
      </c>
      <c r="J53" s="1"/>
      <c r="K53" s="1">
        <v>1000</v>
      </c>
      <c r="L53" s="1">
        <v>0</v>
      </c>
      <c r="M53" s="1"/>
      <c r="N53" s="1"/>
      <c r="O53" s="1">
        <v>1000</v>
      </c>
      <c r="P53" s="1"/>
      <c r="Q53" s="1">
        <v>1000</v>
      </c>
      <c r="R53" s="1">
        <v>1000</v>
      </c>
    </row>
    <row r="54" spans="1:18" outlineLevel="1">
      <c r="A54" s="15" t="s">
        <v>12</v>
      </c>
      <c r="B54" s="15"/>
      <c r="C54" s="15"/>
      <c r="D54" s="33">
        <f t="shared" si="4"/>
        <v>45000</v>
      </c>
      <c r="E54" s="26">
        <v>5000</v>
      </c>
      <c r="F54" s="21">
        <v>5000</v>
      </c>
      <c r="G54" s="32">
        <v>5000</v>
      </c>
      <c r="H54" s="26">
        <v>5000</v>
      </c>
      <c r="I54" s="32">
        <v>0</v>
      </c>
      <c r="J54" s="32"/>
      <c r="K54" s="26">
        <v>5000</v>
      </c>
      <c r="L54" s="26">
        <v>0</v>
      </c>
      <c r="M54" s="41">
        <v>0</v>
      </c>
      <c r="N54" s="32">
        <v>0</v>
      </c>
      <c r="O54" s="41">
        <v>5000</v>
      </c>
      <c r="P54" s="26">
        <v>5000</v>
      </c>
      <c r="Q54" s="32">
        <v>5000</v>
      </c>
      <c r="R54" s="32">
        <v>5000</v>
      </c>
    </row>
    <row r="55" spans="1:18">
      <c r="A55" s="18" t="s">
        <v>75</v>
      </c>
      <c r="B55" s="18"/>
      <c r="C55" s="15"/>
      <c r="D55" s="2">
        <f t="shared" ref="D55:R55" si="5">SUM(D45:D54)</f>
        <v>82000</v>
      </c>
      <c r="E55" s="19">
        <f t="shared" si="5"/>
        <v>9000</v>
      </c>
      <c r="F55" s="19">
        <f t="shared" si="5"/>
        <v>11000</v>
      </c>
      <c r="G55" s="19">
        <f t="shared" si="5"/>
        <v>9000</v>
      </c>
      <c r="H55" s="19">
        <f t="shared" si="5"/>
        <v>10000</v>
      </c>
      <c r="I55" s="19">
        <f t="shared" si="5"/>
        <v>0</v>
      </c>
      <c r="J55" s="19">
        <f t="shared" si="5"/>
        <v>0</v>
      </c>
      <c r="K55" s="19">
        <f t="shared" si="5"/>
        <v>10000</v>
      </c>
      <c r="L55" s="19">
        <f t="shared" si="5"/>
        <v>0</v>
      </c>
      <c r="M55" s="19">
        <f t="shared" si="5"/>
        <v>0</v>
      </c>
      <c r="N55" s="19">
        <f t="shared" si="5"/>
        <v>0</v>
      </c>
      <c r="O55" s="19">
        <f t="shared" si="5"/>
        <v>11000</v>
      </c>
      <c r="P55" s="19">
        <f t="shared" si="5"/>
        <v>5000</v>
      </c>
      <c r="Q55" s="19">
        <f t="shared" si="5"/>
        <v>8000</v>
      </c>
      <c r="R55" s="19">
        <f t="shared" si="5"/>
        <v>9000</v>
      </c>
    </row>
    <row r="56" spans="1:18">
      <c r="A56" s="15"/>
      <c r="B56" s="15"/>
      <c r="C56" s="15"/>
      <c r="D56" s="20"/>
      <c r="E56" s="20"/>
      <c r="F56" s="21"/>
      <c r="G56" s="21"/>
      <c r="H56" s="21"/>
      <c r="I56" s="1"/>
      <c r="J56" s="1"/>
      <c r="K56" s="1"/>
      <c r="L56" s="1"/>
      <c r="M56" s="1"/>
      <c r="N56" s="1"/>
      <c r="O56" s="20"/>
      <c r="P56" s="20"/>
      <c r="Q56" s="20"/>
      <c r="R56" s="21"/>
    </row>
    <row r="57" spans="1:18">
      <c r="A57" s="15"/>
      <c r="B57" s="15"/>
      <c r="C57" s="15"/>
      <c r="D57" s="21"/>
      <c r="E57" s="21"/>
      <c r="F57" s="21"/>
      <c r="G57" s="21"/>
      <c r="H57" s="21"/>
      <c r="I57" s="1"/>
      <c r="J57" s="1"/>
      <c r="K57" s="1"/>
      <c r="L57" s="1"/>
      <c r="M57" s="1"/>
      <c r="N57" s="1"/>
      <c r="O57" s="21"/>
      <c r="P57" s="21"/>
      <c r="Q57" s="21"/>
      <c r="R57" s="21"/>
    </row>
    <row r="58" spans="1:18" outlineLevel="1">
      <c r="A58" s="38" t="s">
        <v>34</v>
      </c>
      <c r="B58" s="35"/>
      <c r="C58" s="34">
        <v>42221</v>
      </c>
      <c r="D58" s="32">
        <f t="shared" ref="D58:D66" si="6">SUM(E58:R58)</f>
        <v>3000</v>
      </c>
      <c r="E58" s="32"/>
      <c r="F58" s="32"/>
      <c r="G58" s="32"/>
      <c r="H58" s="32">
        <v>1000</v>
      </c>
      <c r="I58" s="32">
        <v>0</v>
      </c>
      <c r="J58" s="32"/>
      <c r="K58" s="32">
        <v>1000</v>
      </c>
      <c r="L58" s="32">
        <v>0</v>
      </c>
      <c r="M58" s="32"/>
      <c r="N58" s="32"/>
      <c r="O58" s="32"/>
      <c r="P58" s="32"/>
      <c r="Q58" s="32">
        <v>1000</v>
      </c>
      <c r="R58" s="32"/>
    </row>
    <row r="59" spans="1:18" outlineLevel="1">
      <c r="A59" s="38" t="s">
        <v>34</v>
      </c>
      <c r="B59" s="35"/>
      <c r="C59" s="34">
        <v>42233</v>
      </c>
      <c r="D59" s="32">
        <f t="shared" si="6"/>
        <v>0</v>
      </c>
      <c r="E59" s="32">
        <v>0</v>
      </c>
      <c r="F59" s="32">
        <v>0</v>
      </c>
      <c r="G59" s="32"/>
      <c r="H59" s="32">
        <v>0</v>
      </c>
      <c r="I59" s="32"/>
      <c r="J59" s="32"/>
      <c r="K59" s="32">
        <v>0</v>
      </c>
      <c r="L59" s="32">
        <v>0</v>
      </c>
      <c r="M59" s="32"/>
      <c r="N59" s="32"/>
      <c r="O59" s="32">
        <v>0</v>
      </c>
      <c r="P59" s="32"/>
      <c r="Q59" s="32">
        <v>0</v>
      </c>
      <c r="R59" s="32"/>
    </row>
    <row r="60" spans="1:18" outlineLevel="1">
      <c r="A60" s="38" t="s">
        <v>41</v>
      </c>
      <c r="B60" s="15"/>
      <c r="C60" s="17">
        <v>42212</v>
      </c>
      <c r="D60" s="1">
        <f t="shared" si="6"/>
        <v>3000</v>
      </c>
      <c r="E60" s="1"/>
      <c r="F60" s="1"/>
      <c r="G60" s="1"/>
      <c r="H60" s="1">
        <v>1000</v>
      </c>
      <c r="I60" s="1">
        <v>0</v>
      </c>
      <c r="J60" s="1"/>
      <c r="K60" s="1">
        <v>1000</v>
      </c>
      <c r="L60" s="1">
        <v>0</v>
      </c>
      <c r="M60" s="1">
        <v>0</v>
      </c>
      <c r="N60" s="1"/>
      <c r="O60" s="1">
        <v>1000</v>
      </c>
      <c r="P60" s="1"/>
      <c r="Q60" s="1"/>
      <c r="R60" s="1"/>
    </row>
    <row r="61" spans="1:18" ht="15" customHeight="1" outlineLevel="1">
      <c r="A61" s="7" t="s">
        <v>42</v>
      </c>
      <c r="B61" s="15"/>
      <c r="C61" s="17">
        <v>42212</v>
      </c>
      <c r="D61" s="1">
        <f t="shared" si="6"/>
        <v>4000</v>
      </c>
      <c r="E61" s="1"/>
      <c r="F61" s="1">
        <v>1000</v>
      </c>
      <c r="G61" s="1">
        <v>1000</v>
      </c>
      <c r="H61" s="1"/>
      <c r="I61" s="1">
        <v>0</v>
      </c>
      <c r="J61" s="1"/>
      <c r="K61" s="1"/>
      <c r="L61" s="1">
        <v>0</v>
      </c>
      <c r="M61" s="1"/>
      <c r="N61" s="1"/>
      <c r="O61" s="1">
        <v>1000</v>
      </c>
      <c r="P61" s="1"/>
      <c r="Q61" s="1"/>
      <c r="R61" s="1">
        <v>1000</v>
      </c>
    </row>
    <row r="62" spans="1:18" outlineLevel="1">
      <c r="A62" s="35" t="s">
        <v>16</v>
      </c>
      <c r="B62" s="15"/>
      <c r="C62" s="17">
        <v>42233</v>
      </c>
      <c r="D62" s="1">
        <f t="shared" si="6"/>
        <v>4000</v>
      </c>
      <c r="E62" s="1">
        <v>1000</v>
      </c>
      <c r="F62" s="1">
        <v>1000</v>
      </c>
      <c r="G62" s="1">
        <v>0</v>
      </c>
      <c r="H62" s="1">
        <v>0</v>
      </c>
      <c r="I62" s="1">
        <v>0</v>
      </c>
      <c r="J62" s="1"/>
      <c r="K62" s="1">
        <v>1000</v>
      </c>
      <c r="L62" s="1">
        <v>0</v>
      </c>
      <c r="M62" s="1"/>
      <c r="N62" s="1"/>
      <c r="O62" s="32">
        <v>1000</v>
      </c>
      <c r="P62" s="1"/>
      <c r="Q62" s="1">
        <v>0</v>
      </c>
      <c r="R62" s="1"/>
    </row>
    <row r="63" spans="1:18" outlineLevel="1">
      <c r="A63" s="35" t="s">
        <v>17</v>
      </c>
      <c r="B63" s="35"/>
      <c r="C63" s="34">
        <v>42230</v>
      </c>
      <c r="D63" s="32">
        <f t="shared" si="6"/>
        <v>2000</v>
      </c>
      <c r="E63" s="32"/>
      <c r="F63" s="32">
        <v>1000</v>
      </c>
      <c r="G63" s="32"/>
      <c r="H63" s="32"/>
      <c r="I63" s="32">
        <v>0</v>
      </c>
      <c r="J63" s="32"/>
      <c r="K63" s="32"/>
      <c r="L63" s="32"/>
      <c r="M63" s="32"/>
      <c r="N63" s="32"/>
      <c r="O63" s="32"/>
      <c r="P63" s="32"/>
      <c r="Q63" s="32"/>
      <c r="R63" s="32">
        <v>1000</v>
      </c>
    </row>
    <row r="64" spans="1:18" outlineLevel="1">
      <c r="A64" s="35" t="s">
        <v>43</v>
      </c>
      <c r="B64" s="15"/>
      <c r="C64" s="17">
        <v>42234</v>
      </c>
      <c r="D64" s="1">
        <f t="shared" si="6"/>
        <v>7000</v>
      </c>
      <c r="E64" s="1">
        <v>1000</v>
      </c>
      <c r="F64" s="1">
        <v>1000</v>
      </c>
      <c r="G64" s="1">
        <v>1000</v>
      </c>
      <c r="H64" s="1">
        <v>1000</v>
      </c>
      <c r="I64" s="1">
        <v>0</v>
      </c>
      <c r="J64" s="1"/>
      <c r="K64" s="1">
        <v>1000</v>
      </c>
      <c r="L64" s="1">
        <v>0</v>
      </c>
      <c r="M64" s="1">
        <v>0</v>
      </c>
      <c r="N64" s="1"/>
      <c r="O64" s="32">
        <v>1000</v>
      </c>
      <c r="P64" s="1"/>
      <c r="Q64" s="1">
        <v>1000</v>
      </c>
      <c r="R64" s="1"/>
    </row>
    <row r="65" spans="1:18" outlineLevel="1">
      <c r="A65" s="35" t="s">
        <v>10</v>
      </c>
      <c r="B65" s="35"/>
      <c r="C65" s="34">
        <v>42234</v>
      </c>
      <c r="D65" s="32">
        <f t="shared" si="6"/>
        <v>7000</v>
      </c>
      <c r="E65" s="32">
        <v>1000</v>
      </c>
      <c r="F65" s="32">
        <v>1000</v>
      </c>
      <c r="G65" s="32">
        <v>1000</v>
      </c>
      <c r="H65" s="32">
        <v>1000</v>
      </c>
      <c r="I65" s="32">
        <v>0</v>
      </c>
      <c r="J65" s="32"/>
      <c r="K65" s="32">
        <v>1000</v>
      </c>
      <c r="L65" s="32">
        <v>0</v>
      </c>
      <c r="M65" s="32">
        <v>0</v>
      </c>
      <c r="N65" s="32"/>
      <c r="O65" s="32">
        <v>1000</v>
      </c>
      <c r="P65" s="32"/>
      <c r="Q65" s="32">
        <v>1000</v>
      </c>
      <c r="R65" s="32"/>
    </row>
    <row r="66" spans="1:18" outlineLevel="1">
      <c r="A66" s="15" t="s">
        <v>13</v>
      </c>
      <c r="B66" s="15"/>
      <c r="C66" s="15"/>
      <c r="D66" s="33">
        <f t="shared" si="6"/>
        <v>40000</v>
      </c>
      <c r="E66" s="32">
        <v>5000</v>
      </c>
      <c r="F66" s="32">
        <v>5000</v>
      </c>
      <c r="G66" s="32">
        <v>5000</v>
      </c>
      <c r="H66" s="32">
        <v>5000</v>
      </c>
      <c r="I66" s="32">
        <v>0</v>
      </c>
      <c r="J66" s="32"/>
      <c r="K66" s="32">
        <v>5000</v>
      </c>
      <c r="L66" s="32">
        <v>0</v>
      </c>
      <c r="M66" s="41">
        <v>0</v>
      </c>
      <c r="N66" s="32">
        <v>0</v>
      </c>
      <c r="O66" s="41">
        <v>5000</v>
      </c>
      <c r="P66" s="32"/>
      <c r="Q66" s="32">
        <v>5000</v>
      </c>
      <c r="R66" s="32">
        <v>5000</v>
      </c>
    </row>
    <row r="67" spans="1:18">
      <c r="A67" s="22" t="s">
        <v>76</v>
      </c>
      <c r="B67" s="18"/>
      <c r="C67" s="15"/>
      <c r="D67" s="2">
        <f t="shared" ref="D67:O67" si="7">SUM(D58:D66)</f>
        <v>70000</v>
      </c>
      <c r="E67" s="19">
        <f t="shared" si="7"/>
        <v>8000</v>
      </c>
      <c r="F67" s="19">
        <f t="shared" si="7"/>
        <v>10000</v>
      </c>
      <c r="G67" s="19">
        <f t="shared" si="7"/>
        <v>8000</v>
      </c>
      <c r="H67" s="19">
        <f t="shared" si="7"/>
        <v>9000</v>
      </c>
      <c r="I67" s="19">
        <f t="shared" si="7"/>
        <v>0</v>
      </c>
      <c r="J67" s="19">
        <f t="shared" si="7"/>
        <v>0</v>
      </c>
      <c r="K67" s="19">
        <f t="shared" si="7"/>
        <v>10000</v>
      </c>
      <c r="L67" s="19">
        <f t="shared" si="7"/>
        <v>0</v>
      </c>
      <c r="M67" s="19">
        <f t="shared" si="7"/>
        <v>0</v>
      </c>
      <c r="N67" s="19">
        <f t="shared" si="7"/>
        <v>0</v>
      </c>
      <c r="O67" s="19">
        <f t="shared" si="7"/>
        <v>10000</v>
      </c>
      <c r="P67" s="19">
        <f>SUM(P58:P66)</f>
        <v>0</v>
      </c>
      <c r="Q67" s="19">
        <f>SUM(Q58:Q66)</f>
        <v>8000</v>
      </c>
      <c r="R67" s="19">
        <f>SUM(R58:R66)</f>
        <v>7000</v>
      </c>
    </row>
    <row r="68" spans="1:18">
      <c r="A68" s="18"/>
      <c r="B68" s="18"/>
      <c r="C68" s="1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>
      <c r="A69" s="18"/>
      <c r="B69" s="18"/>
      <c r="C69" s="1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outlineLevel="1">
      <c r="A70" s="7" t="s">
        <v>34</v>
      </c>
      <c r="B70" s="15"/>
      <c r="C70" s="34">
        <v>42303</v>
      </c>
      <c r="D70" s="1">
        <f t="shared" ref="D70:D80" si="8">SUM(E70:R70)</f>
        <v>4000</v>
      </c>
      <c r="E70" s="1"/>
      <c r="F70" s="1">
        <v>1000</v>
      </c>
      <c r="G70" s="1"/>
      <c r="H70" s="1">
        <v>1000</v>
      </c>
      <c r="I70" s="1"/>
      <c r="J70" s="1"/>
      <c r="K70" s="1">
        <v>1000</v>
      </c>
      <c r="L70" s="1">
        <v>0</v>
      </c>
      <c r="M70" s="1"/>
      <c r="N70" s="1"/>
      <c r="O70" s="1"/>
      <c r="P70" s="1"/>
      <c r="Q70" s="1">
        <v>1000</v>
      </c>
      <c r="R70" s="1"/>
    </row>
    <row r="71" spans="1:18" outlineLevel="1">
      <c r="A71" s="7" t="s">
        <v>41</v>
      </c>
      <c r="B71" s="15"/>
      <c r="C71" s="17">
        <v>42290</v>
      </c>
      <c r="D71" s="1">
        <f t="shared" si="8"/>
        <v>1000</v>
      </c>
      <c r="E71" s="1"/>
      <c r="F71" s="1"/>
      <c r="G71" s="1"/>
      <c r="H71" s="1">
        <v>1000</v>
      </c>
      <c r="I71" s="1">
        <v>0</v>
      </c>
      <c r="J71" s="1"/>
      <c r="K71" s="1"/>
      <c r="L71" s="1">
        <v>0</v>
      </c>
      <c r="M71" s="1">
        <v>0</v>
      </c>
      <c r="N71" s="1"/>
      <c r="O71" s="1"/>
      <c r="P71" s="1"/>
      <c r="Q71" s="1"/>
      <c r="R71" s="1"/>
    </row>
    <row r="72" spans="1:18" outlineLevel="1">
      <c r="A72" s="7" t="s">
        <v>42</v>
      </c>
      <c r="B72" s="15"/>
      <c r="C72" s="17">
        <v>42289</v>
      </c>
      <c r="D72" s="1">
        <f t="shared" si="8"/>
        <v>4000</v>
      </c>
      <c r="E72" s="1">
        <v>1000</v>
      </c>
      <c r="F72" s="1"/>
      <c r="G72" s="1">
        <v>1000</v>
      </c>
      <c r="H72" s="1"/>
      <c r="I72" s="1">
        <v>0</v>
      </c>
      <c r="J72" s="1"/>
      <c r="K72" s="1"/>
      <c r="L72" s="1">
        <v>0</v>
      </c>
      <c r="M72" s="1"/>
      <c r="N72" s="1"/>
      <c r="O72" s="1">
        <v>1000</v>
      </c>
      <c r="P72" s="1"/>
      <c r="Q72" s="1"/>
      <c r="R72" s="1">
        <v>1000</v>
      </c>
    </row>
    <row r="73" spans="1:18" outlineLevel="1">
      <c r="A73" s="15" t="s">
        <v>16</v>
      </c>
      <c r="B73" s="15"/>
      <c r="C73" s="17">
        <v>42317</v>
      </c>
      <c r="D73" s="1">
        <f t="shared" si="8"/>
        <v>4000</v>
      </c>
      <c r="E73" s="1">
        <v>1000</v>
      </c>
      <c r="F73" s="1">
        <v>1000</v>
      </c>
      <c r="G73" s="1">
        <v>0</v>
      </c>
      <c r="H73" s="1">
        <v>0</v>
      </c>
      <c r="I73" s="1">
        <v>0</v>
      </c>
      <c r="J73" s="1"/>
      <c r="K73" s="1">
        <v>1000</v>
      </c>
      <c r="L73" s="1">
        <v>0</v>
      </c>
      <c r="M73" s="1">
        <v>0</v>
      </c>
      <c r="N73" s="1"/>
      <c r="O73" s="1">
        <v>1000</v>
      </c>
      <c r="P73" s="1"/>
      <c r="Q73" s="1">
        <v>0</v>
      </c>
      <c r="R73" s="1"/>
    </row>
    <row r="74" spans="1:18" outlineLevel="1">
      <c r="A74" s="15" t="s">
        <v>15</v>
      </c>
      <c r="B74" s="15"/>
      <c r="C74" s="17">
        <v>42317</v>
      </c>
      <c r="D74" s="1">
        <f t="shared" si="8"/>
        <v>1000</v>
      </c>
      <c r="E74" s="1">
        <v>0</v>
      </c>
      <c r="F74" s="1">
        <v>0</v>
      </c>
      <c r="G74" s="1">
        <v>0</v>
      </c>
      <c r="H74" s="1"/>
      <c r="I74" s="1">
        <v>0</v>
      </c>
      <c r="J74" s="1"/>
      <c r="K74" s="1"/>
      <c r="L74" s="1">
        <v>0</v>
      </c>
      <c r="M74" s="1">
        <v>0</v>
      </c>
      <c r="N74" s="1"/>
      <c r="O74" s="1">
        <v>1000</v>
      </c>
      <c r="P74" s="1"/>
      <c r="Q74" s="1">
        <v>0</v>
      </c>
      <c r="R74" s="1"/>
    </row>
    <row r="75" spans="1:18" outlineLevel="1">
      <c r="A75" s="35" t="s">
        <v>17</v>
      </c>
      <c r="B75" s="35"/>
      <c r="C75" s="34">
        <v>42311</v>
      </c>
      <c r="D75" s="32">
        <f t="shared" si="8"/>
        <v>2000</v>
      </c>
      <c r="E75" s="32"/>
      <c r="F75" s="32">
        <v>1000</v>
      </c>
      <c r="G75" s="32"/>
      <c r="H75" s="32"/>
      <c r="I75" s="32">
        <v>0</v>
      </c>
      <c r="J75" s="32"/>
      <c r="K75" s="32"/>
      <c r="L75" s="32">
        <v>0</v>
      </c>
      <c r="M75" s="32"/>
      <c r="N75" s="32"/>
      <c r="O75" s="32"/>
      <c r="P75" s="32"/>
      <c r="Q75" s="32"/>
      <c r="R75" s="32">
        <v>1000</v>
      </c>
    </row>
    <row r="76" spans="1:18" outlineLevel="1">
      <c r="A76" s="35" t="s">
        <v>21</v>
      </c>
      <c r="B76" s="35"/>
      <c r="C76" s="34">
        <v>42317</v>
      </c>
      <c r="D76" s="32">
        <f t="shared" si="8"/>
        <v>1000</v>
      </c>
      <c r="E76" s="32">
        <v>1000</v>
      </c>
      <c r="F76" s="32"/>
      <c r="G76" s="32"/>
      <c r="H76" s="32"/>
      <c r="I76" s="32">
        <v>0</v>
      </c>
      <c r="J76" s="32"/>
      <c r="K76" s="32"/>
      <c r="L76" s="32">
        <v>0</v>
      </c>
      <c r="M76" s="32">
        <v>0</v>
      </c>
      <c r="N76" s="32"/>
      <c r="O76" s="32">
        <v>0</v>
      </c>
      <c r="P76" s="32"/>
      <c r="Q76" s="32">
        <v>0</v>
      </c>
      <c r="R76" s="32"/>
    </row>
    <row r="77" spans="1:18" outlineLevel="1">
      <c r="A77" s="35" t="s">
        <v>18</v>
      </c>
      <c r="B77" s="35" t="s">
        <v>79</v>
      </c>
      <c r="C77" s="34">
        <v>42317</v>
      </c>
      <c r="D77" s="32">
        <f t="shared" si="8"/>
        <v>0</v>
      </c>
      <c r="E77" s="32">
        <v>0</v>
      </c>
      <c r="F77" s="32"/>
      <c r="G77" s="32">
        <v>0</v>
      </c>
      <c r="H77" s="32"/>
      <c r="I77" s="32">
        <v>0</v>
      </c>
      <c r="J77" s="32"/>
      <c r="K77" s="32"/>
      <c r="L77" s="32">
        <v>0</v>
      </c>
      <c r="M77" s="32"/>
      <c r="N77" s="32"/>
      <c r="O77" s="32"/>
      <c r="P77" s="32"/>
      <c r="Q77" s="32">
        <v>0</v>
      </c>
      <c r="R77" s="32"/>
    </row>
    <row r="78" spans="1:18" outlineLevel="1">
      <c r="A78" s="35" t="s">
        <v>43</v>
      </c>
      <c r="B78" s="15"/>
      <c r="C78" s="17">
        <v>42318</v>
      </c>
      <c r="D78" s="1">
        <f t="shared" si="8"/>
        <v>7000</v>
      </c>
      <c r="E78" s="1">
        <v>1000</v>
      </c>
      <c r="F78" s="1">
        <v>1000</v>
      </c>
      <c r="G78" s="1">
        <v>1000</v>
      </c>
      <c r="H78" s="1"/>
      <c r="I78" s="1">
        <v>0</v>
      </c>
      <c r="J78" s="1"/>
      <c r="K78" s="1">
        <v>1000</v>
      </c>
      <c r="L78" s="1">
        <v>0</v>
      </c>
      <c r="M78" s="1">
        <v>0</v>
      </c>
      <c r="N78" s="1"/>
      <c r="O78" s="1">
        <v>1000</v>
      </c>
      <c r="P78" s="1"/>
      <c r="Q78" s="1">
        <v>1000</v>
      </c>
      <c r="R78" s="1">
        <v>1000</v>
      </c>
    </row>
    <row r="79" spans="1:18" outlineLevel="1">
      <c r="A79" s="15" t="s">
        <v>10</v>
      </c>
      <c r="B79" s="15"/>
      <c r="C79" s="17">
        <v>42318</v>
      </c>
      <c r="D79" s="1">
        <f t="shared" si="8"/>
        <v>9000</v>
      </c>
      <c r="E79" s="1">
        <v>1000</v>
      </c>
      <c r="F79" s="1">
        <v>1000</v>
      </c>
      <c r="G79" s="1">
        <v>1000</v>
      </c>
      <c r="H79" s="1">
        <v>1000</v>
      </c>
      <c r="I79" s="1">
        <v>0</v>
      </c>
      <c r="J79" s="1">
        <v>1000</v>
      </c>
      <c r="K79" s="1">
        <v>1000</v>
      </c>
      <c r="L79" s="1">
        <v>0</v>
      </c>
      <c r="M79" s="1">
        <v>0</v>
      </c>
      <c r="N79" s="1"/>
      <c r="O79" s="1">
        <v>1000</v>
      </c>
      <c r="P79" s="1"/>
      <c r="Q79" s="1">
        <v>1000</v>
      </c>
      <c r="R79" s="1">
        <v>1000</v>
      </c>
    </row>
    <row r="80" spans="1:18" outlineLevel="1">
      <c r="A80" s="15" t="s">
        <v>22</v>
      </c>
      <c r="B80" s="15"/>
      <c r="C80" s="15"/>
      <c r="D80" s="33">
        <f t="shared" si="8"/>
        <v>42826.086956521744</v>
      </c>
      <c r="E80" s="32">
        <v>5000</v>
      </c>
      <c r="F80" s="26">
        <v>5000</v>
      </c>
      <c r="G80" s="32">
        <v>5000</v>
      </c>
      <c r="H80" s="32">
        <v>5000</v>
      </c>
      <c r="I80" s="32"/>
      <c r="J80" s="33">
        <f>(5000*(52/92))</f>
        <v>2826.086956521739</v>
      </c>
      <c r="K80" s="32">
        <v>5000</v>
      </c>
      <c r="L80" s="32">
        <v>0</v>
      </c>
      <c r="M80" s="41">
        <v>0</v>
      </c>
      <c r="N80" s="32"/>
      <c r="O80" s="41">
        <v>5000</v>
      </c>
      <c r="P80" s="32"/>
      <c r="Q80" s="32">
        <v>5000</v>
      </c>
      <c r="R80" s="32">
        <v>5000</v>
      </c>
    </row>
    <row r="81" spans="1:19">
      <c r="A81" s="18" t="s">
        <v>78</v>
      </c>
      <c r="B81" s="18"/>
      <c r="C81" s="15"/>
      <c r="D81" s="2">
        <f t="shared" ref="D81:R81" si="9">SUM(D70:D80)</f>
        <v>75826.086956521744</v>
      </c>
      <c r="E81" s="19">
        <f t="shared" si="9"/>
        <v>10000</v>
      </c>
      <c r="F81" s="19">
        <f t="shared" si="9"/>
        <v>10000</v>
      </c>
      <c r="G81" s="19">
        <f t="shared" si="9"/>
        <v>8000</v>
      </c>
      <c r="H81" s="19">
        <f t="shared" si="9"/>
        <v>8000</v>
      </c>
      <c r="I81" s="19">
        <f t="shared" si="9"/>
        <v>0</v>
      </c>
      <c r="J81" s="19">
        <f t="shared" si="9"/>
        <v>3826.086956521739</v>
      </c>
      <c r="K81" s="19">
        <f t="shared" si="9"/>
        <v>9000</v>
      </c>
      <c r="L81" s="19">
        <f t="shared" si="9"/>
        <v>0</v>
      </c>
      <c r="M81" s="19">
        <f t="shared" si="9"/>
        <v>0</v>
      </c>
      <c r="N81" s="19">
        <f t="shared" si="9"/>
        <v>0</v>
      </c>
      <c r="O81" s="19">
        <f t="shared" si="9"/>
        <v>10000</v>
      </c>
      <c r="P81" s="19">
        <f t="shared" si="9"/>
        <v>0</v>
      </c>
      <c r="Q81" s="19">
        <f t="shared" si="9"/>
        <v>8000</v>
      </c>
      <c r="R81" s="19">
        <f t="shared" si="9"/>
        <v>9000</v>
      </c>
    </row>
    <row r="82" spans="1:19">
      <c r="A82" s="18"/>
      <c r="B82" s="18"/>
      <c r="C82" s="1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9">
      <c r="A83" s="15"/>
      <c r="B83" s="15"/>
      <c r="C83" s="15"/>
      <c r="D83" s="1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9">
      <c r="A84" s="22" t="s">
        <v>14</v>
      </c>
      <c r="B84" s="18"/>
      <c r="C84" s="15"/>
      <c r="D84" s="27">
        <f>SUM(E84:R84)</f>
        <v>314021.73913043481</v>
      </c>
      <c r="E84" s="27">
        <f t="shared" ref="E84:R84" si="10">E30+E42+E55+E67</f>
        <v>37000</v>
      </c>
      <c r="F84" s="27">
        <f t="shared" si="10"/>
        <v>35771.739130434784</v>
      </c>
      <c r="G84" s="27">
        <f t="shared" si="10"/>
        <v>36000</v>
      </c>
      <c r="H84" s="27">
        <f t="shared" si="10"/>
        <v>38000</v>
      </c>
      <c r="I84" s="27">
        <f t="shared" si="10"/>
        <v>0</v>
      </c>
      <c r="J84" s="27">
        <f t="shared" si="10"/>
        <v>0</v>
      </c>
      <c r="K84" s="27">
        <f t="shared" si="10"/>
        <v>40000</v>
      </c>
      <c r="L84" s="27">
        <f t="shared" si="10"/>
        <v>6250</v>
      </c>
      <c r="M84" s="27">
        <f t="shared" si="10"/>
        <v>0</v>
      </c>
      <c r="N84" s="27">
        <f t="shared" si="10"/>
        <v>0</v>
      </c>
      <c r="O84" s="27">
        <f t="shared" si="10"/>
        <v>41000</v>
      </c>
      <c r="P84" s="27">
        <f t="shared" si="10"/>
        <v>15000</v>
      </c>
      <c r="Q84" s="27">
        <f t="shared" si="10"/>
        <v>32000</v>
      </c>
      <c r="R84" s="27">
        <f t="shared" si="10"/>
        <v>33000</v>
      </c>
    </row>
    <row r="85" spans="1:19" ht="8.25" customHeight="1">
      <c r="A85" s="15"/>
      <c r="B85" s="15"/>
      <c r="C85" s="15"/>
      <c r="D85" s="1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9" ht="15.75">
      <c r="A86" s="15" t="s">
        <v>69</v>
      </c>
      <c r="B86" s="15"/>
      <c r="C86" s="23"/>
      <c r="D86" s="1">
        <f>SUM(E86:R86)</f>
        <v>75826.086956521729</v>
      </c>
      <c r="E86" s="4">
        <f t="shared" ref="E86:R86" si="11">E81</f>
        <v>10000</v>
      </c>
      <c r="F86" s="4">
        <f t="shared" si="11"/>
        <v>10000</v>
      </c>
      <c r="G86" s="4">
        <f t="shared" si="11"/>
        <v>8000</v>
      </c>
      <c r="H86" s="4">
        <f t="shared" si="11"/>
        <v>8000</v>
      </c>
      <c r="I86" s="4">
        <f t="shared" si="11"/>
        <v>0</v>
      </c>
      <c r="J86" s="4">
        <f t="shared" si="11"/>
        <v>3826.086956521739</v>
      </c>
      <c r="K86" s="4">
        <f t="shared" si="11"/>
        <v>9000</v>
      </c>
      <c r="L86" s="4">
        <f t="shared" si="11"/>
        <v>0</v>
      </c>
      <c r="M86" s="4">
        <f t="shared" si="11"/>
        <v>0</v>
      </c>
      <c r="N86" s="4">
        <f t="shared" si="11"/>
        <v>0</v>
      </c>
      <c r="O86" s="4">
        <f t="shared" si="11"/>
        <v>10000</v>
      </c>
      <c r="P86" s="4">
        <f t="shared" si="11"/>
        <v>0</v>
      </c>
      <c r="Q86" s="4">
        <f t="shared" si="11"/>
        <v>8000</v>
      </c>
      <c r="R86" s="4">
        <f t="shared" si="11"/>
        <v>9000</v>
      </c>
    </row>
    <row r="87" spans="1:19">
      <c r="A87" s="15" t="s">
        <v>70</v>
      </c>
      <c r="B87" s="15"/>
      <c r="C87" s="15"/>
      <c r="D87" s="1">
        <f>SUM(E87:R87)</f>
        <v>-80021.739130434784</v>
      </c>
      <c r="E87" s="1">
        <f t="shared" ref="E87:R87" si="12">-E30</f>
        <v>-10000</v>
      </c>
      <c r="F87" s="1">
        <f t="shared" si="12"/>
        <v>-3771.7391304347825</v>
      </c>
      <c r="G87" s="1">
        <f t="shared" si="12"/>
        <v>-9000</v>
      </c>
      <c r="H87" s="1">
        <f t="shared" si="12"/>
        <v>-9000</v>
      </c>
      <c r="I87" s="1">
        <f t="shared" si="12"/>
        <v>0</v>
      </c>
      <c r="J87" s="1">
        <f t="shared" si="12"/>
        <v>0</v>
      </c>
      <c r="K87" s="1">
        <f t="shared" si="12"/>
        <v>-10000</v>
      </c>
      <c r="L87" s="1">
        <f t="shared" si="12"/>
        <v>-6250</v>
      </c>
      <c r="M87" s="1">
        <f t="shared" si="12"/>
        <v>0</v>
      </c>
      <c r="N87" s="1">
        <f t="shared" si="12"/>
        <v>0</v>
      </c>
      <c r="O87" s="1">
        <f t="shared" si="12"/>
        <v>-11000</v>
      </c>
      <c r="P87" s="1">
        <f t="shared" si="12"/>
        <v>-5000</v>
      </c>
      <c r="Q87" s="1">
        <f t="shared" si="12"/>
        <v>-8000</v>
      </c>
      <c r="R87" s="1">
        <f t="shared" si="12"/>
        <v>-8000</v>
      </c>
    </row>
    <row r="88" spans="1:19" ht="8.25" customHeight="1">
      <c r="A88" s="15"/>
      <c r="B88" s="15"/>
      <c r="C88" s="15"/>
      <c r="D88" s="24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9" ht="8.25" customHeight="1">
      <c r="A89" s="15"/>
      <c r="B89" s="15"/>
      <c r="C89" s="23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9" ht="15.75" thickBot="1">
      <c r="A90" s="15" t="s">
        <v>73</v>
      </c>
      <c r="B90" s="15"/>
      <c r="C90" s="15"/>
      <c r="D90" s="3">
        <f>SUM(E90:R90)</f>
        <v>309826.08695652173</v>
      </c>
      <c r="E90" s="3">
        <f t="shared" ref="E90:R90" si="13">E84+E87+E86</f>
        <v>37000</v>
      </c>
      <c r="F90" s="3">
        <f t="shared" si="13"/>
        <v>42000</v>
      </c>
      <c r="G90" s="3">
        <f t="shared" si="13"/>
        <v>35000</v>
      </c>
      <c r="H90" s="3">
        <f t="shared" si="13"/>
        <v>37000</v>
      </c>
      <c r="I90" s="3">
        <f t="shared" si="13"/>
        <v>0</v>
      </c>
      <c r="J90" s="3">
        <f t="shared" si="13"/>
        <v>3826.086956521739</v>
      </c>
      <c r="K90" s="3">
        <f t="shared" si="13"/>
        <v>39000</v>
      </c>
      <c r="L90" s="3">
        <f t="shared" si="13"/>
        <v>0</v>
      </c>
      <c r="M90" s="3">
        <f t="shared" si="13"/>
        <v>0</v>
      </c>
      <c r="N90" s="3">
        <f t="shared" si="13"/>
        <v>0</v>
      </c>
      <c r="O90" s="3">
        <f t="shared" si="13"/>
        <v>40000</v>
      </c>
      <c r="P90" s="3">
        <f t="shared" si="13"/>
        <v>10000</v>
      </c>
      <c r="Q90" s="3">
        <f t="shared" si="13"/>
        <v>32000</v>
      </c>
      <c r="R90" s="3">
        <f t="shared" si="13"/>
        <v>34000</v>
      </c>
    </row>
    <row r="91" spans="1:19" ht="15.75" thickTop="1"/>
    <row r="92" spans="1:19">
      <c r="A92" s="28" t="s">
        <v>25</v>
      </c>
      <c r="B92" s="28"/>
      <c r="C92" s="28"/>
      <c r="D92" s="29" t="s">
        <v>26</v>
      </c>
      <c r="E92" s="29" t="s">
        <v>28</v>
      </c>
      <c r="F92" s="29"/>
      <c r="J92" s="56" t="s">
        <v>80</v>
      </c>
      <c r="K92" s="49"/>
      <c r="L92" s="49"/>
      <c r="M92" s="49"/>
      <c r="N92" s="56" t="s">
        <v>83</v>
      </c>
      <c r="O92" s="49"/>
      <c r="P92" s="49"/>
      <c r="Q92" s="49"/>
    </row>
    <row r="93" spans="1:19">
      <c r="A93" s="28"/>
      <c r="B93" s="28"/>
      <c r="C93" s="28"/>
      <c r="D93" s="50" t="s">
        <v>27</v>
      </c>
      <c r="E93" s="50" t="s">
        <v>40</v>
      </c>
      <c r="F93" s="54"/>
      <c r="J93" s="49" t="s">
        <v>81</v>
      </c>
      <c r="K93" s="49"/>
      <c r="L93" s="57">
        <f>D80</f>
        <v>42826.086956521744</v>
      </c>
      <c r="M93" s="49"/>
      <c r="N93" s="49" t="s">
        <v>81</v>
      </c>
      <c r="O93" s="49"/>
      <c r="P93" s="57">
        <f>D41+D54+D66+D80</f>
        <v>172826.08695652173</v>
      </c>
      <c r="Q93" s="49"/>
    </row>
    <row r="94" spans="1:19">
      <c r="A94" s="28" t="s">
        <v>29</v>
      </c>
      <c r="B94" s="28"/>
      <c r="C94" s="28"/>
      <c r="D94" s="31">
        <v>75000</v>
      </c>
      <c r="E94" s="31">
        <v>20000</v>
      </c>
      <c r="F94" s="31"/>
      <c r="J94" s="49" t="s">
        <v>82</v>
      </c>
      <c r="K94" s="49"/>
      <c r="L94" s="58">
        <f>SUM(D70:D79)</f>
        <v>33000</v>
      </c>
      <c r="M94" s="49"/>
      <c r="N94" s="49" t="s">
        <v>82</v>
      </c>
      <c r="O94" s="49"/>
      <c r="P94" s="58">
        <f>SUM(D33:D40)+SUM(D45:D53)+SUM(D58:D65)+SUM(D70:D79)</f>
        <v>137000</v>
      </c>
      <c r="Q94" s="49"/>
      <c r="R94" s="49"/>
      <c r="S94" s="49"/>
    </row>
    <row r="95" spans="1:19">
      <c r="A95" s="28" t="s">
        <v>30</v>
      </c>
      <c r="B95" s="28"/>
      <c r="C95" s="28"/>
      <c r="D95" s="31">
        <v>1000</v>
      </c>
      <c r="E95" s="31">
        <v>1000</v>
      </c>
      <c r="F95" s="31"/>
      <c r="J95" s="49"/>
      <c r="K95" s="49"/>
      <c r="L95" s="57">
        <f>SUM(L93:L94)</f>
        <v>75826.086956521744</v>
      </c>
      <c r="M95" s="49"/>
      <c r="N95" s="49"/>
      <c r="O95" s="49"/>
      <c r="P95" s="57">
        <f>SUM(P93:P94)</f>
        <v>309826.08695652173</v>
      </c>
      <c r="Q95" s="49"/>
      <c r="R95" s="49"/>
      <c r="S95" s="49"/>
    </row>
  </sheetData>
  <mergeCells count="3">
    <mergeCell ref="A1:R1"/>
    <mergeCell ref="A2:R2"/>
    <mergeCell ref="A3:R3"/>
  </mergeCells>
  <pageMargins left="0.5" right="0.5" top="0.5" bottom="0.35" header="0.5" footer="0.1"/>
  <pageSetup scale="52" orientation="portrait" r:id="rId1"/>
  <headerFooter alignWithMargins="0">
    <oddFooter>&amp;L&amp;9H:\Finance\Accounting\Diretors Fees\&amp;F\&amp;A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outlinePr summaryRight="0" showOutlineSymbols="0"/>
  </sheetPr>
  <dimension ref="A1:W100"/>
  <sheetViews>
    <sheetView showOutlineSymbols="0" defaultGridColor="0" colorId="22" zoomScale="87" workbookViewId="0">
      <pane xSplit="4" ySplit="14" topLeftCell="E51" activePane="bottomRight" state="frozen"/>
      <selection pane="topRight" activeCell="D1" sqref="D1"/>
      <selection pane="bottomLeft" activeCell="A9" sqref="A9"/>
      <selection pane="bottomRight" activeCell="O66" sqref="O66"/>
    </sheetView>
  </sheetViews>
  <sheetFormatPr defaultColWidth="9.77734375" defaultRowHeight="15" outlineLevelRow="1" outlineLevelCol="1"/>
  <cols>
    <col min="1" max="1" width="7" customWidth="1"/>
    <col min="2" max="2" width="8.109375" customWidth="1"/>
    <col min="3" max="3" width="5.77734375" customWidth="1"/>
    <col min="4" max="4" width="8.6640625" bestFit="1" customWidth="1"/>
    <col min="5" max="5" width="7.77734375" customWidth="1" outlineLevel="1"/>
    <col min="6" max="7" width="7.44140625" customWidth="1" outlineLevel="1"/>
    <col min="8" max="8" width="6" bestFit="1" customWidth="1" outlineLevel="1"/>
    <col min="9" max="9" width="9.33203125" bestFit="1" customWidth="1" outlineLevel="1"/>
    <col min="10" max="10" width="7.5546875" bestFit="1" customWidth="1" outlineLevel="1"/>
    <col min="11" max="11" width="7.5546875" customWidth="1" outlineLevel="1"/>
    <col min="12" max="12" width="7" bestFit="1" customWidth="1" outlineLevel="1"/>
    <col min="13" max="13" width="7.44140625" bestFit="1" customWidth="1" outlineLevel="1"/>
    <col min="14" max="14" width="1.6640625" customWidth="1" outlineLevel="1"/>
    <col min="15" max="15" width="9.5546875" customWidth="1" outlineLevel="1"/>
    <col min="16" max="16" width="6.77734375" bestFit="1" customWidth="1" outlineLevel="1"/>
    <col min="17" max="17" width="6.77734375" customWidth="1" outlineLevel="1"/>
    <col min="18" max="18" width="7.44140625" bestFit="1" customWidth="1" outlineLevel="1"/>
    <col min="19" max="19" width="7.44140625" customWidth="1" outlineLevel="1"/>
    <col min="20" max="20" width="4.77734375" customWidth="1"/>
  </cols>
  <sheetData>
    <row r="1" spans="1:23" ht="15.75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3" ht="15.75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3" ht="15.75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3" ht="15.75">
      <c r="A4" s="6"/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3" ht="16.5" thickBot="1">
      <c r="A5" s="6"/>
      <c r="B5" s="36" t="s">
        <v>63</v>
      </c>
      <c r="C5" s="7"/>
      <c r="D5" s="7"/>
      <c r="E5" s="8" t="s">
        <v>0</v>
      </c>
      <c r="F5" s="8" t="s">
        <v>31</v>
      </c>
      <c r="G5" s="8" t="s">
        <v>60</v>
      </c>
      <c r="H5" s="8" t="s">
        <v>1</v>
      </c>
      <c r="I5" s="8" t="s">
        <v>61</v>
      </c>
      <c r="J5" s="8" t="s">
        <v>24</v>
      </c>
      <c r="K5" s="8" t="s">
        <v>46</v>
      </c>
      <c r="L5" s="8" t="s">
        <v>23</v>
      </c>
      <c r="M5" s="8" t="s">
        <v>45</v>
      </c>
      <c r="N5" s="8"/>
      <c r="O5" s="8" t="s">
        <v>2</v>
      </c>
      <c r="P5" s="8" t="s">
        <v>3</v>
      </c>
      <c r="Q5" s="8" t="s">
        <v>62</v>
      </c>
      <c r="R5" s="8" t="s">
        <v>4</v>
      </c>
      <c r="S5" s="8" t="s">
        <v>33</v>
      </c>
    </row>
    <row r="6" spans="1:23" ht="15.75">
      <c r="A6" s="38" t="s">
        <v>32</v>
      </c>
      <c r="B6" s="42"/>
      <c r="C6" s="42"/>
      <c r="D6" s="38"/>
      <c r="E6" s="37" t="s">
        <v>6</v>
      </c>
      <c r="F6" s="37" t="s">
        <v>5</v>
      </c>
      <c r="G6" s="37" t="s">
        <v>5</v>
      </c>
      <c r="H6" s="37" t="s">
        <v>39</v>
      </c>
      <c r="I6" s="37"/>
      <c r="J6" s="37" t="s">
        <v>39</v>
      </c>
      <c r="K6" s="37" t="s">
        <v>5</v>
      </c>
      <c r="L6" s="37"/>
      <c r="M6" s="37"/>
      <c r="N6" s="37"/>
      <c r="O6" s="37"/>
      <c r="P6" s="37"/>
      <c r="Q6" s="37"/>
      <c r="R6" s="37" t="s">
        <v>39</v>
      </c>
      <c r="S6" s="37"/>
    </row>
    <row r="7" spans="1:23" ht="15.75">
      <c r="A7" s="38" t="s">
        <v>16</v>
      </c>
      <c r="B7" s="42"/>
      <c r="C7" s="42"/>
      <c r="D7" s="38"/>
      <c r="E7" s="37" t="s">
        <v>5</v>
      </c>
      <c r="F7" s="37"/>
      <c r="G7" s="37"/>
      <c r="H7" s="37" t="s">
        <v>39</v>
      </c>
      <c r="I7" s="37" t="s">
        <v>5</v>
      </c>
      <c r="J7" s="37" t="s">
        <v>39</v>
      </c>
      <c r="K7" s="37"/>
      <c r="L7" s="37" t="s">
        <v>44</v>
      </c>
      <c r="M7" s="37" t="s">
        <v>5</v>
      </c>
      <c r="N7" s="37"/>
      <c r="O7" s="37"/>
      <c r="P7" s="37"/>
      <c r="Q7" s="37"/>
      <c r="R7" s="37" t="s">
        <v>39</v>
      </c>
      <c r="S7" s="37"/>
      <c r="T7" s="28"/>
      <c r="U7" s="28"/>
      <c r="V7" s="29" t="s">
        <v>26</v>
      </c>
      <c r="W7" s="29" t="s">
        <v>28</v>
      </c>
    </row>
    <row r="8" spans="1:23" ht="15.75">
      <c r="A8" s="38" t="s">
        <v>15</v>
      </c>
      <c r="B8" s="42"/>
      <c r="C8" s="42"/>
      <c r="D8" s="38"/>
      <c r="E8" s="37"/>
      <c r="F8" s="37"/>
      <c r="G8" s="37" t="s">
        <v>5</v>
      </c>
      <c r="H8" s="37" t="s">
        <v>39</v>
      </c>
      <c r="I8" s="37"/>
      <c r="J8" s="37" t="s">
        <v>39</v>
      </c>
      <c r="K8" s="37" t="s">
        <v>5</v>
      </c>
      <c r="L8" s="37"/>
      <c r="M8" s="37" t="s">
        <v>7</v>
      </c>
      <c r="N8" s="37"/>
      <c r="O8" s="37"/>
      <c r="P8" s="37"/>
      <c r="Q8" s="37"/>
      <c r="R8" s="37" t="s">
        <v>39</v>
      </c>
      <c r="S8" s="37"/>
      <c r="T8" s="28"/>
      <c r="U8" s="28"/>
      <c r="V8" s="50" t="s">
        <v>27</v>
      </c>
      <c r="W8" s="50" t="s">
        <v>40</v>
      </c>
    </row>
    <row r="9" spans="1:23" ht="15.75">
      <c r="A9" s="38" t="s">
        <v>18</v>
      </c>
      <c r="B9" s="42"/>
      <c r="C9" s="42"/>
      <c r="D9" s="38"/>
      <c r="E9" s="37" t="s">
        <v>5</v>
      </c>
      <c r="F9" s="37" t="s">
        <v>5</v>
      </c>
      <c r="G9" s="37"/>
      <c r="H9" s="37" t="s">
        <v>5</v>
      </c>
      <c r="I9" s="37"/>
      <c r="J9" s="37" t="s">
        <v>7</v>
      </c>
      <c r="K9" s="37"/>
      <c r="L9" s="37"/>
      <c r="M9" s="37"/>
      <c r="N9" s="37"/>
      <c r="O9" s="37"/>
      <c r="P9" s="37"/>
      <c r="Q9" s="37"/>
      <c r="R9" s="37" t="s">
        <v>5</v>
      </c>
      <c r="S9" s="37"/>
      <c r="U9" s="28" t="s">
        <v>29</v>
      </c>
      <c r="V9" s="31">
        <v>75000</v>
      </c>
      <c r="W9" s="31">
        <v>20000</v>
      </c>
    </row>
    <row r="10" spans="1:23" ht="15.75">
      <c r="A10" s="38" t="s">
        <v>47</v>
      </c>
      <c r="B10" s="42"/>
      <c r="C10" s="42"/>
      <c r="D10" s="38"/>
      <c r="E10" s="37" t="s">
        <v>5</v>
      </c>
      <c r="F10" s="37" t="s">
        <v>5</v>
      </c>
      <c r="G10" s="37"/>
      <c r="H10" s="37" t="s">
        <v>39</v>
      </c>
      <c r="I10" s="37"/>
      <c r="J10" s="37" t="s">
        <v>39</v>
      </c>
      <c r="K10" s="37"/>
      <c r="L10" s="37"/>
      <c r="M10" s="37"/>
      <c r="N10" s="37"/>
      <c r="O10" s="37"/>
      <c r="P10" s="37"/>
      <c r="Q10" s="37" t="s">
        <v>5</v>
      </c>
      <c r="R10" s="37" t="s">
        <v>39</v>
      </c>
      <c r="S10" s="37" t="s">
        <v>7</v>
      </c>
      <c r="U10" s="28" t="s">
        <v>30</v>
      </c>
      <c r="V10" s="31">
        <v>1000</v>
      </c>
      <c r="W10" s="31">
        <v>1000</v>
      </c>
    </row>
    <row r="11" spans="1:23" ht="15.75">
      <c r="A11" s="38" t="s">
        <v>34</v>
      </c>
      <c r="B11" s="42"/>
      <c r="C11" s="42"/>
      <c r="D11" s="38"/>
      <c r="E11" s="37"/>
      <c r="F11" s="37"/>
      <c r="G11" s="37" t="s">
        <v>5</v>
      </c>
      <c r="H11" s="37" t="s">
        <v>39</v>
      </c>
      <c r="I11" s="37" t="s">
        <v>5</v>
      </c>
      <c r="J11" s="37" t="s">
        <v>39</v>
      </c>
      <c r="K11" s="37"/>
      <c r="L11" s="37" t="s">
        <v>38</v>
      </c>
      <c r="M11" s="37"/>
      <c r="N11" s="37"/>
      <c r="O11" s="37" t="s">
        <v>5</v>
      </c>
      <c r="P11" s="37"/>
      <c r="Q11" s="37"/>
      <c r="R11" s="37" t="s">
        <v>7</v>
      </c>
      <c r="S11" s="37"/>
    </row>
    <row r="12" spans="1:23" ht="15.75">
      <c r="A12" s="38" t="s">
        <v>35</v>
      </c>
      <c r="B12" s="42"/>
      <c r="C12" s="42"/>
      <c r="D12" s="38"/>
      <c r="E12" s="37"/>
      <c r="F12" s="37"/>
      <c r="G12" s="37" t="s">
        <v>5</v>
      </c>
      <c r="H12" s="37" t="s">
        <v>39</v>
      </c>
      <c r="I12" s="37" t="s">
        <v>5</v>
      </c>
      <c r="J12" s="37" t="s">
        <v>39</v>
      </c>
      <c r="K12" s="37" t="s">
        <v>5</v>
      </c>
      <c r="L12" s="37" t="s">
        <v>7</v>
      </c>
      <c r="M12" s="37" t="s">
        <v>5</v>
      </c>
      <c r="N12" s="37"/>
      <c r="O12" s="37"/>
      <c r="P12" s="37"/>
      <c r="Q12" s="37"/>
      <c r="R12" s="37" t="s">
        <v>39</v>
      </c>
      <c r="S12" s="37"/>
    </row>
    <row r="13" spans="1:23" ht="15.75">
      <c r="A13" s="38" t="s">
        <v>36</v>
      </c>
      <c r="B13" s="42"/>
      <c r="C13" s="42"/>
      <c r="D13" s="38"/>
      <c r="E13" s="37" t="s">
        <v>38</v>
      </c>
      <c r="F13" s="37" t="s">
        <v>7</v>
      </c>
      <c r="G13" s="37"/>
      <c r="H13" s="37" t="s">
        <v>39</v>
      </c>
      <c r="I13" s="37"/>
      <c r="J13" s="37" t="s">
        <v>39</v>
      </c>
      <c r="K13" s="37"/>
      <c r="L13" s="37"/>
      <c r="M13" s="37" t="s">
        <v>5</v>
      </c>
      <c r="N13" s="37"/>
      <c r="O13" s="37" t="s">
        <v>5</v>
      </c>
      <c r="P13" s="37"/>
      <c r="Q13" s="37" t="s">
        <v>5</v>
      </c>
      <c r="R13" s="37" t="s">
        <v>39</v>
      </c>
      <c r="S13" s="37" t="s">
        <v>5</v>
      </c>
    </row>
    <row r="14" spans="1:23" ht="16.5" thickBot="1">
      <c r="A14" s="51" t="s">
        <v>37</v>
      </c>
      <c r="B14" s="52"/>
      <c r="C14" s="52"/>
      <c r="D14" s="51"/>
      <c r="E14" s="53" t="s">
        <v>5</v>
      </c>
      <c r="F14" s="53" t="s">
        <v>5</v>
      </c>
      <c r="G14" s="53" t="s">
        <v>5</v>
      </c>
      <c r="H14" s="53" t="s">
        <v>7</v>
      </c>
      <c r="I14" s="53" t="s">
        <v>5</v>
      </c>
      <c r="J14" s="53" t="s">
        <v>5</v>
      </c>
      <c r="K14" s="53" t="s">
        <v>5</v>
      </c>
      <c r="L14" s="53" t="s">
        <v>5</v>
      </c>
      <c r="M14" s="53" t="s">
        <v>5</v>
      </c>
      <c r="N14" s="53"/>
      <c r="O14" s="53" t="s">
        <v>5</v>
      </c>
      <c r="P14" s="53"/>
      <c r="Q14" s="53" t="s">
        <v>5</v>
      </c>
      <c r="R14" s="53" t="s">
        <v>5</v>
      </c>
      <c r="S14" s="53" t="s">
        <v>5</v>
      </c>
    </row>
    <row r="15" spans="1:23" ht="16.5" thickTop="1">
      <c r="A15" s="7"/>
      <c r="B15" s="13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9"/>
      <c r="P15" s="9"/>
      <c r="Q15" s="9"/>
      <c r="R15" s="9"/>
      <c r="S15" s="9"/>
    </row>
    <row r="16" spans="1:23">
      <c r="A16" s="14" t="s">
        <v>8</v>
      </c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9"/>
      <c r="P16" s="9"/>
      <c r="Q16" s="9"/>
      <c r="R16" s="9"/>
      <c r="S16" s="9"/>
    </row>
    <row r="17" spans="1:19" ht="15.75">
      <c r="A17" s="5"/>
      <c r="B17" s="5"/>
      <c r="C17" s="15"/>
      <c r="D17" s="16" t="s">
        <v>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outlineLevel="1">
      <c r="A18" s="7" t="s">
        <v>34</v>
      </c>
      <c r="B18" s="15"/>
      <c r="C18" s="34">
        <v>41570</v>
      </c>
      <c r="D18" s="1">
        <f t="shared" ref="D18:D30" si="0">SUM(E18:S18)</f>
        <v>4000</v>
      </c>
      <c r="E18" s="1">
        <v>0</v>
      </c>
      <c r="F18" s="1"/>
      <c r="G18" s="1"/>
      <c r="H18" s="1">
        <v>0</v>
      </c>
      <c r="I18" s="1"/>
      <c r="J18" s="1">
        <v>1000</v>
      </c>
      <c r="K18" s="1"/>
      <c r="L18" s="1">
        <v>1000</v>
      </c>
      <c r="M18" s="1"/>
      <c r="N18" s="47"/>
      <c r="O18" s="1">
        <v>1000</v>
      </c>
      <c r="P18" s="1">
        <v>1000</v>
      </c>
      <c r="Q18" s="1"/>
      <c r="R18" s="1">
        <v>0</v>
      </c>
      <c r="S18" s="1"/>
    </row>
    <row r="19" spans="1:19" outlineLevel="1">
      <c r="A19" s="7" t="s">
        <v>34</v>
      </c>
      <c r="B19" s="15"/>
      <c r="C19" s="34">
        <v>41589</v>
      </c>
      <c r="D19" s="1">
        <f t="shared" si="0"/>
        <v>3000</v>
      </c>
      <c r="E19" s="1">
        <v>0</v>
      </c>
      <c r="F19" s="1"/>
      <c r="G19" s="1"/>
      <c r="H19" s="1">
        <v>0</v>
      </c>
      <c r="I19" s="1"/>
      <c r="J19" s="1">
        <v>1000</v>
      </c>
      <c r="K19" s="1">
        <v>0</v>
      </c>
      <c r="L19" s="1"/>
      <c r="M19" s="1"/>
      <c r="N19" s="47"/>
      <c r="O19" s="1">
        <v>1000</v>
      </c>
      <c r="P19" s="1">
        <v>1000</v>
      </c>
      <c r="Q19" s="1"/>
      <c r="R19" s="1">
        <v>0</v>
      </c>
      <c r="S19" s="1"/>
    </row>
    <row r="20" spans="1:19" outlineLevel="1">
      <c r="A20" s="7" t="s">
        <v>41</v>
      </c>
      <c r="B20" s="15"/>
      <c r="C20" s="17">
        <v>41561</v>
      </c>
      <c r="D20" s="1">
        <f t="shared" si="0"/>
        <v>2000</v>
      </c>
      <c r="E20" s="1">
        <v>0</v>
      </c>
      <c r="F20" s="1"/>
      <c r="G20" s="1"/>
      <c r="H20" s="1">
        <v>0</v>
      </c>
      <c r="I20" s="1"/>
      <c r="J20" s="1">
        <v>1000</v>
      </c>
      <c r="K20" s="1">
        <v>0</v>
      </c>
      <c r="L20" s="1">
        <v>1000</v>
      </c>
      <c r="M20" s="1"/>
      <c r="N20" s="47"/>
      <c r="O20" s="1"/>
      <c r="P20" s="1"/>
      <c r="Q20" s="1"/>
      <c r="R20" s="1"/>
      <c r="S20" s="1"/>
    </row>
    <row r="21" spans="1:19" outlineLevel="1">
      <c r="A21" s="7" t="s">
        <v>42</v>
      </c>
      <c r="B21" s="15"/>
      <c r="C21" s="17">
        <v>41558</v>
      </c>
      <c r="D21" s="1">
        <f t="shared" si="0"/>
        <v>4000</v>
      </c>
      <c r="E21" s="1">
        <v>0</v>
      </c>
      <c r="F21" s="1">
        <v>1000</v>
      </c>
      <c r="G21" s="1"/>
      <c r="H21" s="1">
        <v>0</v>
      </c>
      <c r="I21" s="1"/>
      <c r="J21" s="1"/>
      <c r="K21" s="1"/>
      <c r="L21" s="1"/>
      <c r="M21" s="1"/>
      <c r="N21" s="47"/>
      <c r="O21" s="1">
        <v>1000</v>
      </c>
      <c r="P21" s="1">
        <v>1000</v>
      </c>
      <c r="Q21" s="1"/>
      <c r="R21" s="1"/>
      <c r="S21" s="1">
        <v>1000</v>
      </c>
    </row>
    <row r="22" spans="1:19" outlineLevel="1">
      <c r="A22" s="15" t="s">
        <v>16</v>
      </c>
      <c r="B22" s="15"/>
      <c r="C22" s="17">
        <v>41589</v>
      </c>
      <c r="D22" s="1">
        <f t="shared" si="0"/>
        <v>2000</v>
      </c>
      <c r="E22" s="1">
        <v>0</v>
      </c>
      <c r="F22" s="1">
        <v>0</v>
      </c>
      <c r="G22" s="1"/>
      <c r="H22" s="1">
        <v>0</v>
      </c>
      <c r="I22" s="1"/>
      <c r="J22" s="1">
        <v>1000</v>
      </c>
      <c r="K22" s="1"/>
      <c r="L22" s="1">
        <v>1000</v>
      </c>
      <c r="M22" s="1">
        <v>0</v>
      </c>
      <c r="N22" s="47" t="s">
        <v>48</v>
      </c>
      <c r="O22" s="1">
        <v>0</v>
      </c>
      <c r="P22" s="1">
        <v>0</v>
      </c>
      <c r="Q22" s="1"/>
      <c r="R22" s="1">
        <v>0</v>
      </c>
      <c r="S22" s="1"/>
    </row>
    <row r="23" spans="1:19" outlineLevel="1">
      <c r="A23" s="15" t="s">
        <v>15</v>
      </c>
      <c r="B23" s="15"/>
      <c r="C23" s="17">
        <v>41589</v>
      </c>
      <c r="D23" s="1">
        <f t="shared" si="0"/>
        <v>0</v>
      </c>
      <c r="E23" s="1">
        <v>0</v>
      </c>
      <c r="F23" s="1">
        <v>0</v>
      </c>
      <c r="G23" s="1"/>
      <c r="H23" s="1">
        <v>0</v>
      </c>
      <c r="I23" s="1"/>
      <c r="J23" s="1"/>
      <c r="K23" s="1">
        <v>0</v>
      </c>
      <c r="L23" s="1"/>
      <c r="M23" s="1">
        <v>0</v>
      </c>
      <c r="N23" s="47" t="s">
        <v>48</v>
      </c>
      <c r="O23" s="1">
        <v>0</v>
      </c>
      <c r="P23" s="1">
        <v>0</v>
      </c>
      <c r="Q23" s="1"/>
      <c r="R23" s="1">
        <v>0</v>
      </c>
      <c r="S23" s="1"/>
    </row>
    <row r="24" spans="1:19" outlineLevel="1">
      <c r="A24" s="35" t="s">
        <v>17</v>
      </c>
      <c r="B24" s="35"/>
      <c r="C24" s="34">
        <v>41579</v>
      </c>
      <c r="D24" s="1">
        <f t="shared" si="0"/>
        <v>3000</v>
      </c>
      <c r="E24" s="32">
        <v>0</v>
      </c>
      <c r="F24" s="32"/>
      <c r="G24" s="32"/>
      <c r="H24" s="32">
        <v>0</v>
      </c>
      <c r="I24" s="32"/>
      <c r="J24" s="32"/>
      <c r="K24" s="32"/>
      <c r="L24" s="32"/>
      <c r="M24" s="32"/>
      <c r="N24" s="48"/>
      <c r="O24" s="32"/>
      <c r="P24" s="32">
        <v>1000</v>
      </c>
      <c r="Q24" s="32"/>
      <c r="R24" s="32">
        <v>1000</v>
      </c>
      <c r="S24" s="32">
        <v>1000</v>
      </c>
    </row>
    <row r="25" spans="1:19" outlineLevel="1">
      <c r="A25" s="15" t="s">
        <v>21</v>
      </c>
      <c r="B25" s="15"/>
      <c r="C25" s="17">
        <v>41549</v>
      </c>
      <c r="D25" s="1">
        <f t="shared" si="0"/>
        <v>1000</v>
      </c>
      <c r="E25" s="1">
        <v>0</v>
      </c>
      <c r="F25" s="32"/>
      <c r="G25" s="32"/>
      <c r="H25" s="1">
        <v>0</v>
      </c>
      <c r="I25" s="1"/>
      <c r="J25" s="1"/>
      <c r="K25" s="1">
        <v>0</v>
      </c>
      <c r="L25" s="1"/>
      <c r="M25" s="1"/>
      <c r="N25" s="47"/>
      <c r="O25" s="1">
        <v>1000</v>
      </c>
      <c r="P25" s="1"/>
      <c r="Q25" s="1"/>
      <c r="R25" s="1">
        <v>0</v>
      </c>
      <c r="S25" s="1"/>
    </row>
    <row r="26" spans="1:19" outlineLevel="1">
      <c r="A26" s="15" t="s">
        <v>21</v>
      </c>
      <c r="B26" s="15"/>
      <c r="C26" s="17">
        <v>41589</v>
      </c>
      <c r="D26" s="1">
        <f t="shared" si="0"/>
        <v>2000</v>
      </c>
      <c r="E26" s="1">
        <v>0</v>
      </c>
      <c r="F26" s="1">
        <v>1000</v>
      </c>
      <c r="G26" s="1"/>
      <c r="H26" s="1">
        <v>0</v>
      </c>
      <c r="I26" s="1"/>
      <c r="J26" s="1"/>
      <c r="K26" s="1">
        <v>0</v>
      </c>
      <c r="L26" s="1"/>
      <c r="M26" s="1"/>
      <c r="N26" s="47"/>
      <c r="O26" s="1">
        <v>1000</v>
      </c>
      <c r="P26" s="1"/>
      <c r="Q26" s="1"/>
      <c r="R26" s="1">
        <v>0</v>
      </c>
      <c r="S26" s="1"/>
    </row>
    <row r="27" spans="1:19" outlineLevel="1">
      <c r="A27" s="15" t="s">
        <v>18</v>
      </c>
      <c r="B27" s="15"/>
      <c r="C27" s="17">
        <v>41589</v>
      </c>
      <c r="D27" s="1">
        <f t="shared" si="0"/>
        <v>3000</v>
      </c>
      <c r="E27" s="1">
        <v>1000</v>
      </c>
      <c r="F27" s="1">
        <v>1000</v>
      </c>
      <c r="G27" s="1"/>
      <c r="H27" s="1">
        <v>0</v>
      </c>
      <c r="I27" s="1"/>
      <c r="J27" s="1"/>
      <c r="K27" s="1"/>
      <c r="L27" s="1"/>
      <c r="M27" s="1"/>
      <c r="N27" s="47"/>
      <c r="O27" s="1"/>
      <c r="P27" s="1"/>
      <c r="Q27" s="1"/>
      <c r="R27" s="1">
        <v>1000</v>
      </c>
      <c r="S27" s="1"/>
    </row>
    <row r="28" spans="1:19" outlineLevel="1">
      <c r="A28" s="35" t="s">
        <v>43</v>
      </c>
      <c r="B28" s="15"/>
      <c r="C28" s="17">
        <v>41590</v>
      </c>
      <c r="D28" s="1">
        <f t="shared" si="0"/>
        <v>8000</v>
      </c>
      <c r="E28" s="1">
        <v>1000</v>
      </c>
      <c r="F28" s="1">
        <v>1000</v>
      </c>
      <c r="G28" s="1"/>
      <c r="H28" s="1">
        <v>0</v>
      </c>
      <c r="I28" s="1"/>
      <c r="J28" s="1">
        <v>1000</v>
      </c>
      <c r="K28" s="1">
        <v>0</v>
      </c>
      <c r="L28" s="1">
        <v>1000</v>
      </c>
      <c r="M28" s="1">
        <v>0</v>
      </c>
      <c r="N28" s="47" t="s">
        <v>48</v>
      </c>
      <c r="O28" s="1">
        <v>1000</v>
      </c>
      <c r="P28" s="1">
        <v>1000</v>
      </c>
      <c r="Q28" s="1"/>
      <c r="R28" s="1">
        <v>1000</v>
      </c>
      <c r="S28" s="1">
        <v>1000</v>
      </c>
    </row>
    <row r="29" spans="1:19" outlineLevel="1">
      <c r="A29" s="15" t="s">
        <v>10</v>
      </c>
      <c r="B29" s="15"/>
      <c r="C29" s="17">
        <v>41590</v>
      </c>
      <c r="D29" s="1">
        <f t="shared" si="0"/>
        <v>8000</v>
      </c>
      <c r="E29" s="1">
        <v>1000</v>
      </c>
      <c r="F29" s="1">
        <v>1000</v>
      </c>
      <c r="G29" s="1"/>
      <c r="H29" s="1">
        <v>0</v>
      </c>
      <c r="I29" s="1"/>
      <c r="J29" s="1">
        <v>1000</v>
      </c>
      <c r="K29" s="1">
        <v>0</v>
      </c>
      <c r="L29" s="1">
        <v>1000</v>
      </c>
      <c r="M29" s="1">
        <v>0</v>
      </c>
      <c r="N29" s="47" t="s">
        <v>48</v>
      </c>
      <c r="O29" s="1">
        <v>1000</v>
      </c>
      <c r="P29" s="1">
        <v>1000</v>
      </c>
      <c r="Q29" s="1"/>
      <c r="R29" s="1">
        <v>1000</v>
      </c>
      <c r="S29" s="1">
        <v>1000</v>
      </c>
    </row>
    <row r="30" spans="1:19" outlineLevel="1">
      <c r="A30" s="15" t="s">
        <v>22</v>
      </c>
      <c r="B30" s="15"/>
      <c r="C30" s="17"/>
      <c r="D30" s="33">
        <f t="shared" si="0"/>
        <v>53750</v>
      </c>
      <c r="E30" s="26">
        <v>18750</v>
      </c>
      <c r="F30" s="26">
        <v>5000</v>
      </c>
      <c r="G30" s="26"/>
      <c r="H30" s="26"/>
      <c r="I30" s="26"/>
      <c r="J30" s="26">
        <v>5000</v>
      </c>
      <c r="K30" s="26">
        <v>0</v>
      </c>
      <c r="L30" s="26">
        <v>5000</v>
      </c>
      <c r="M30" s="26">
        <v>0</v>
      </c>
      <c r="N30" s="46" t="s">
        <v>48</v>
      </c>
      <c r="O30" s="26">
        <v>5000</v>
      </c>
      <c r="P30" s="26">
        <v>5000</v>
      </c>
      <c r="Q30" s="26"/>
      <c r="R30" s="26">
        <v>5000</v>
      </c>
      <c r="S30" s="33">
        <v>5000</v>
      </c>
    </row>
    <row r="31" spans="1:19">
      <c r="A31" s="22" t="s">
        <v>51</v>
      </c>
      <c r="B31" s="18"/>
      <c r="C31" s="1"/>
      <c r="D31" s="2">
        <f t="shared" ref="D31:S31" si="1">SUM(D18:D30)</f>
        <v>93750</v>
      </c>
      <c r="E31" s="2">
        <f t="shared" si="1"/>
        <v>21750</v>
      </c>
      <c r="F31" s="2">
        <f t="shared" si="1"/>
        <v>10000</v>
      </c>
      <c r="G31" s="2">
        <f t="shared" si="1"/>
        <v>0</v>
      </c>
      <c r="H31" s="2">
        <f t="shared" si="1"/>
        <v>0</v>
      </c>
      <c r="I31" s="2">
        <f t="shared" si="1"/>
        <v>0</v>
      </c>
      <c r="J31" s="2">
        <f t="shared" si="1"/>
        <v>11000</v>
      </c>
      <c r="K31" s="2">
        <f t="shared" si="1"/>
        <v>0</v>
      </c>
      <c r="L31" s="2">
        <f t="shared" si="1"/>
        <v>10000</v>
      </c>
      <c r="M31" s="2">
        <f t="shared" si="1"/>
        <v>0</v>
      </c>
      <c r="N31" s="43"/>
      <c r="O31" s="2">
        <f t="shared" si="1"/>
        <v>12000</v>
      </c>
      <c r="P31" s="2">
        <f t="shared" si="1"/>
        <v>11000</v>
      </c>
      <c r="Q31" s="2">
        <f t="shared" si="1"/>
        <v>0</v>
      </c>
      <c r="R31" s="2">
        <f t="shared" si="1"/>
        <v>9000</v>
      </c>
      <c r="S31" s="2">
        <f t="shared" si="1"/>
        <v>9000</v>
      </c>
    </row>
    <row r="32" spans="1:19">
      <c r="A32" s="22"/>
      <c r="B32" s="18"/>
      <c r="C32" s="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outlineLevel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outlineLevel="1">
      <c r="A34" s="38" t="s">
        <v>34</v>
      </c>
      <c r="B34" s="35"/>
      <c r="C34" s="39">
        <v>41681</v>
      </c>
      <c r="D34" s="32">
        <f t="shared" ref="D34:D42" si="2">SUM(E34:S34)</f>
        <v>4000</v>
      </c>
      <c r="E34" s="32">
        <v>0</v>
      </c>
      <c r="F34" s="32"/>
      <c r="G34" s="32"/>
      <c r="H34" s="32">
        <v>0</v>
      </c>
      <c r="I34" s="32"/>
      <c r="J34" s="32">
        <v>1000</v>
      </c>
      <c r="K34" s="32"/>
      <c r="L34" s="32">
        <v>1000</v>
      </c>
      <c r="M34" s="32"/>
      <c r="N34" s="32"/>
      <c r="O34" s="32">
        <v>1000</v>
      </c>
      <c r="P34" s="32">
        <v>1000</v>
      </c>
      <c r="Q34" s="32"/>
      <c r="R34" s="32">
        <v>0</v>
      </c>
      <c r="S34" s="32"/>
    </row>
    <row r="35" spans="1:19" outlineLevel="1">
      <c r="A35" s="38" t="s">
        <v>41</v>
      </c>
      <c r="B35" s="35"/>
      <c r="C35" s="39">
        <v>41681</v>
      </c>
      <c r="D35" s="32">
        <f t="shared" si="2"/>
        <v>2000</v>
      </c>
      <c r="E35" s="32">
        <v>0</v>
      </c>
      <c r="F35" s="32"/>
      <c r="G35" s="32"/>
      <c r="H35" s="32">
        <v>0</v>
      </c>
      <c r="I35" s="32"/>
      <c r="J35" s="32">
        <v>1000</v>
      </c>
      <c r="K35" s="32">
        <v>0</v>
      </c>
      <c r="L35" s="32">
        <v>1000</v>
      </c>
      <c r="M35" s="32"/>
      <c r="N35" s="32"/>
      <c r="O35" s="32"/>
      <c r="P35" s="32"/>
      <c r="Q35" s="32"/>
      <c r="R35" s="32">
        <v>0</v>
      </c>
      <c r="S35" s="32"/>
    </row>
    <row r="36" spans="1:19" outlineLevel="1">
      <c r="A36" s="38" t="s">
        <v>42</v>
      </c>
      <c r="B36" s="35"/>
      <c r="C36" s="39">
        <v>41668</v>
      </c>
      <c r="D36" s="32">
        <f t="shared" si="2"/>
        <v>4000</v>
      </c>
      <c r="E36" s="32">
        <v>0</v>
      </c>
      <c r="F36" s="32">
        <v>1000</v>
      </c>
      <c r="G36" s="32"/>
      <c r="H36" s="32">
        <v>0</v>
      </c>
      <c r="I36" s="32"/>
      <c r="J36" s="32"/>
      <c r="K36" s="32"/>
      <c r="L36" s="32"/>
      <c r="M36" s="32"/>
      <c r="N36" s="32"/>
      <c r="O36" s="32">
        <v>1000</v>
      </c>
      <c r="P36" s="32">
        <v>1000</v>
      </c>
      <c r="Q36" s="32"/>
      <c r="R36" s="32"/>
      <c r="S36" s="32">
        <v>1000</v>
      </c>
    </row>
    <row r="37" spans="1:19" outlineLevel="1">
      <c r="A37" s="38" t="s">
        <v>34</v>
      </c>
      <c r="B37" s="35"/>
      <c r="C37" s="39">
        <v>41694</v>
      </c>
      <c r="D37" s="32">
        <f t="shared" si="2"/>
        <v>4000</v>
      </c>
      <c r="E37" s="32">
        <v>0</v>
      </c>
      <c r="F37" s="32"/>
      <c r="G37" s="32"/>
      <c r="H37" s="32">
        <v>0</v>
      </c>
      <c r="I37" s="32"/>
      <c r="J37" s="32">
        <v>1000</v>
      </c>
      <c r="K37" s="32"/>
      <c r="L37" s="32">
        <v>1000</v>
      </c>
      <c r="M37" s="32"/>
      <c r="N37" s="32"/>
      <c r="O37" s="32">
        <v>1000</v>
      </c>
      <c r="P37" s="32">
        <v>1000</v>
      </c>
      <c r="Q37" s="32"/>
      <c r="R37" s="32">
        <v>0</v>
      </c>
      <c r="S37" s="32"/>
    </row>
    <row r="38" spans="1:19" outlineLevel="1">
      <c r="A38" s="35" t="s">
        <v>16</v>
      </c>
      <c r="B38" s="35"/>
      <c r="C38" s="39">
        <v>41694</v>
      </c>
      <c r="D38" s="32">
        <f t="shared" si="2"/>
        <v>2000</v>
      </c>
      <c r="E38" s="32">
        <v>0</v>
      </c>
      <c r="F38" s="32"/>
      <c r="G38" s="32"/>
      <c r="H38" s="32">
        <v>0</v>
      </c>
      <c r="I38" s="32"/>
      <c r="J38" s="32">
        <v>1000</v>
      </c>
      <c r="K38" s="32">
        <v>0</v>
      </c>
      <c r="L38" s="32">
        <v>1000</v>
      </c>
      <c r="M38" s="32"/>
      <c r="N38" s="32"/>
      <c r="O38" s="32">
        <v>0</v>
      </c>
      <c r="P38" s="32">
        <v>0</v>
      </c>
      <c r="Q38" s="32"/>
      <c r="R38" s="32">
        <v>0</v>
      </c>
      <c r="S38" s="32"/>
    </row>
    <row r="39" spans="1:19" outlineLevel="1">
      <c r="A39" s="35" t="s">
        <v>47</v>
      </c>
      <c r="B39" s="35"/>
      <c r="C39" s="39">
        <v>41694</v>
      </c>
      <c r="D39" s="32">
        <f t="shared" si="2"/>
        <v>4000</v>
      </c>
      <c r="E39" s="32">
        <v>0</v>
      </c>
      <c r="F39" s="32">
        <v>1000</v>
      </c>
      <c r="G39" s="32"/>
      <c r="H39" s="32">
        <v>0</v>
      </c>
      <c r="I39" s="32"/>
      <c r="J39" s="32">
        <v>0</v>
      </c>
      <c r="K39" s="32">
        <v>0</v>
      </c>
      <c r="L39" s="32"/>
      <c r="M39" s="32"/>
      <c r="N39" s="32"/>
      <c r="O39" s="32"/>
      <c r="P39" s="32">
        <v>1000</v>
      </c>
      <c r="Q39" s="32"/>
      <c r="R39" s="32">
        <v>1000</v>
      </c>
      <c r="S39" s="32">
        <v>1000</v>
      </c>
    </row>
    <row r="40" spans="1:19" outlineLevel="1">
      <c r="A40" s="35" t="s">
        <v>43</v>
      </c>
      <c r="B40" s="35"/>
      <c r="C40" s="39">
        <v>41695</v>
      </c>
      <c r="D40" s="32">
        <f t="shared" si="2"/>
        <v>8000</v>
      </c>
      <c r="E40" s="32">
        <v>1000</v>
      </c>
      <c r="F40" s="32">
        <v>1000</v>
      </c>
      <c r="G40" s="32"/>
      <c r="H40" s="32">
        <v>0</v>
      </c>
      <c r="I40" s="32"/>
      <c r="J40" s="32">
        <v>1000</v>
      </c>
      <c r="K40" s="32">
        <v>0</v>
      </c>
      <c r="L40" s="32">
        <v>1000</v>
      </c>
      <c r="M40" s="32"/>
      <c r="N40" s="32"/>
      <c r="O40" s="32">
        <v>1000</v>
      </c>
      <c r="P40" s="32">
        <v>1000</v>
      </c>
      <c r="Q40" s="32"/>
      <c r="R40" s="32">
        <v>1000</v>
      </c>
      <c r="S40" s="32">
        <v>1000</v>
      </c>
    </row>
    <row r="41" spans="1:19" outlineLevel="1">
      <c r="A41" s="35" t="s">
        <v>10</v>
      </c>
      <c r="B41" s="35"/>
      <c r="C41" s="39">
        <v>41695</v>
      </c>
      <c r="D41" s="32">
        <f t="shared" si="2"/>
        <v>8000</v>
      </c>
      <c r="E41" s="32">
        <v>1000</v>
      </c>
      <c r="F41" s="32">
        <v>1000</v>
      </c>
      <c r="G41" s="32"/>
      <c r="H41" s="32">
        <v>0</v>
      </c>
      <c r="I41" s="32"/>
      <c r="J41" s="32">
        <v>1000</v>
      </c>
      <c r="K41" s="32">
        <v>0</v>
      </c>
      <c r="L41" s="32">
        <v>1000</v>
      </c>
      <c r="M41" s="32"/>
      <c r="N41" s="32"/>
      <c r="O41" s="32">
        <v>1000</v>
      </c>
      <c r="P41" s="32">
        <v>1000</v>
      </c>
      <c r="Q41" s="32"/>
      <c r="R41" s="32">
        <v>1000</v>
      </c>
      <c r="S41" s="32">
        <v>1000</v>
      </c>
    </row>
    <row r="42" spans="1:19" outlineLevel="1">
      <c r="A42" s="35" t="s">
        <v>11</v>
      </c>
      <c r="B42" s="35"/>
      <c r="C42" s="35"/>
      <c r="D42" s="40">
        <f t="shared" si="2"/>
        <v>53750</v>
      </c>
      <c r="E42" s="32">
        <v>18750</v>
      </c>
      <c r="F42" s="32">
        <v>5000</v>
      </c>
      <c r="G42" s="32"/>
      <c r="H42" s="32"/>
      <c r="I42" s="32"/>
      <c r="J42" s="32">
        <v>5000</v>
      </c>
      <c r="K42" s="41">
        <v>0</v>
      </c>
      <c r="L42" s="32">
        <v>5000</v>
      </c>
      <c r="M42" s="41">
        <v>0</v>
      </c>
      <c r="N42" s="45" t="s">
        <v>48</v>
      </c>
      <c r="O42" s="32">
        <v>5000</v>
      </c>
      <c r="P42" s="32">
        <v>5000</v>
      </c>
      <c r="Q42" s="32"/>
      <c r="R42" s="32">
        <v>5000</v>
      </c>
      <c r="S42" s="32">
        <v>5000</v>
      </c>
    </row>
    <row r="43" spans="1:19">
      <c r="A43" s="18" t="s">
        <v>53</v>
      </c>
      <c r="B43" s="18"/>
      <c r="C43" s="15"/>
      <c r="D43" s="2">
        <f>SUM(D33:D42)</f>
        <v>89750</v>
      </c>
      <c r="E43" s="19">
        <f t="shared" ref="E43:S43" si="3">SUM(E34:E42)</f>
        <v>20750</v>
      </c>
      <c r="F43" s="19">
        <f t="shared" si="3"/>
        <v>9000</v>
      </c>
      <c r="G43" s="19">
        <f t="shared" si="3"/>
        <v>0</v>
      </c>
      <c r="H43" s="19">
        <f t="shared" si="3"/>
        <v>0</v>
      </c>
      <c r="I43" s="19">
        <f t="shared" si="3"/>
        <v>0</v>
      </c>
      <c r="J43" s="19">
        <f t="shared" si="3"/>
        <v>11000</v>
      </c>
      <c r="K43" s="19">
        <f t="shared" si="3"/>
        <v>0</v>
      </c>
      <c r="L43" s="19">
        <f t="shared" si="3"/>
        <v>11000</v>
      </c>
      <c r="M43" s="19">
        <f t="shared" si="3"/>
        <v>0</v>
      </c>
      <c r="N43" s="44"/>
      <c r="O43" s="19">
        <f t="shared" si="3"/>
        <v>10000</v>
      </c>
      <c r="P43" s="19">
        <f t="shared" si="3"/>
        <v>11000</v>
      </c>
      <c r="Q43" s="19">
        <f t="shared" si="3"/>
        <v>0</v>
      </c>
      <c r="R43" s="19">
        <f t="shared" si="3"/>
        <v>8000</v>
      </c>
      <c r="S43" s="19">
        <f t="shared" si="3"/>
        <v>9000</v>
      </c>
    </row>
    <row r="44" spans="1:19">
      <c r="A44" s="18"/>
      <c r="B44" s="18"/>
      <c r="C44" s="1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>
      <c r="A45" s="15"/>
      <c r="B45" s="15"/>
      <c r="C45" s="15"/>
      <c r="D45" s="1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outlineLevel="1">
      <c r="A46" s="7" t="s">
        <v>34</v>
      </c>
      <c r="B46" s="15"/>
      <c r="C46" s="34">
        <v>41794</v>
      </c>
      <c r="D46" s="1">
        <f t="shared" ref="D46:D55" si="4">SUM(E46:S46)</f>
        <v>3000</v>
      </c>
      <c r="E46" s="1"/>
      <c r="F46" s="1"/>
      <c r="G46" s="1"/>
      <c r="H46" s="1">
        <v>0</v>
      </c>
      <c r="I46" s="1"/>
      <c r="J46" s="1">
        <v>1000</v>
      </c>
      <c r="K46" s="1"/>
      <c r="L46" s="1">
        <v>1000</v>
      </c>
      <c r="M46" s="1"/>
      <c r="N46" s="1"/>
      <c r="O46" s="1">
        <v>1000</v>
      </c>
      <c r="P46" s="1"/>
      <c r="Q46" s="1"/>
      <c r="R46" s="1">
        <v>0</v>
      </c>
      <c r="S46" s="1"/>
    </row>
    <row r="47" spans="1:19" outlineLevel="1">
      <c r="A47" s="38" t="s">
        <v>41</v>
      </c>
      <c r="B47" s="15"/>
      <c r="C47" s="17">
        <v>41768</v>
      </c>
      <c r="D47" s="1">
        <f t="shared" si="4"/>
        <v>2000</v>
      </c>
      <c r="E47" s="1">
        <v>0</v>
      </c>
      <c r="F47" s="1"/>
      <c r="G47" s="1"/>
      <c r="H47" s="1">
        <v>0</v>
      </c>
      <c r="I47" s="1"/>
      <c r="J47" s="1">
        <v>1000</v>
      </c>
      <c r="K47" s="1">
        <v>0</v>
      </c>
      <c r="L47" s="1">
        <v>1000</v>
      </c>
      <c r="M47" s="1"/>
      <c r="N47" s="1"/>
      <c r="O47" s="1"/>
      <c r="P47" s="1"/>
      <c r="Q47" s="1"/>
      <c r="R47" s="1"/>
      <c r="S47" s="1"/>
    </row>
    <row r="48" spans="1:19" outlineLevel="1">
      <c r="A48" s="7" t="s">
        <v>42</v>
      </c>
      <c r="B48" s="15"/>
      <c r="C48" s="17">
        <v>41772</v>
      </c>
      <c r="D48" s="1">
        <f t="shared" si="4"/>
        <v>3000</v>
      </c>
      <c r="E48" s="1"/>
      <c r="F48" s="1">
        <v>1000</v>
      </c>
      <c r="G48" s="1"/>
      <c r="H48" s="1">
        <v>0</v>
      </c>
      <c r="I48" s="1"/>
      <c r="J48" s="1"/>
      <c r="K48" s="1"/>
      <c r="L48" s="1"/>
      <c r="M48" s="1"/>
      <c r="N48" s="1"/>
      <c r="O48" s="1">
        <v>1000</v>
      </c>
      <c r="P48" s="1">
        <v>1000</v>
      </c>
      <c r="Q48" s="1"/>
      <c r="R48" s="1"/>
      <c r="S48" s="1"/>
    </row>
    <row r="49" spans="1:19" outlineLevel="1">
      <c r="A49" s="7" t="s">
        <v>15</v>
      </c>
      <c r="B49" s="15"/>
      <c r="C49" s="34">
        <v>41807</v>
      </c>
      <c r="D49" s="1">
        <f t="shared" si="4"/>
        <v>0</v>
      </c>
      <c r="E49" s="1">
        <v>0</v>
      </c>
      <c r="F49" s="1"/>
      <c r="G49" s="1"/>
      <c r="H49" s="1">
        <v>0</v>
      </c>
      <c r="I49" s="1"/>
      <c r="J49" s="1">
        <v>0</v>
      </c>
      <c r="K49" s="1"/>
      <c r="L49" s="1">
        <v>0</v>
      </c>
      <c r="M49" s="1"/>
      <c r="N49" s="1"/>
      <c r="O49" s="1"/>
      <c r="P49" s="1"/>
      <c r="Q49" s="1"/>
      <c r="R49" s="1">
        <v>0</v>
      </c>
      <c r="S49" s="1"/>
    </row>
    <row r="50" spans="1:19" outlineLevel="1">
      <c r="A50" s="15" t="s">
        <v>16</v>
      </c>
      <c r="B50" s="15"/>
      <c r="C50" s="34">
        <v>41807</v>
      </c>
      <c r="D50" s="1">
        <f t="shared" si="4"/>
        <v>2000</v>
      </c>
      <c r="E50" s="1">
        <v>0</v>
      </c>
      <c r="F50" s="1"/>
      <c r="G50" s="1"/>
      <c r="H50" s="1">
        <v>0</v>
      </c>
      <c r="I50" s="1"/>
      <c r="J50" s="1">
        <v>1000</v>
      </c>
      <c r="K50" s="1"/>
      <c r="L50" s="1">
        <v>1000</v>
      </c>
      <c r="M50" s="1"/>
      <c r="N50" s="1"/>
      <c r="O50" s="1"/>
      <c r="P50" s="1"/>
      <c r="Q50" s="1"/>
      <c r="R50" s="1">
        <v>0</v>
      </c>
      <c r="S50" s="1"/>
    </row>
    <row r="51" spans="1:19" outlineLevel="1">
      <c r="A51" s="35" t="s">
        <v>17</v>
      </c>
      <c r="B51" s="15"/>
      <c r="C51" s="17">
        <v>41799</v>
      </c>
      <c r="D51" s="1">
        <f t="shared" si="4"/>
        <v>3000</v>
      </c>
      <c r="E51" s="1">
        <v>0</v>
      </c>
      <c r="F51" s="1">
        <v>1000</v>
      </c>
      <c r="G51" s="1"/>
      <c r="H51" s="1">
        <v>0</v>
      </c>
      <c r="I51" s="1"/>
      <c r="J51" s="1"/>
      <c r="K51" s="1"/>
      <c r="L51" s="1"/>
      <c r="M51" s="1"/>
      <c r="N51" s="1"/>
      <c r="O51" s="1"/>
      <c r="P51" s="1"/>
      <c r="Q51" s="1"/>
      <c r="R51" s="1">
        <v>1000</v>
      </c>
      <c r="S51" s="1">
        <v>1000</v>
      </c>
    </row>
    <row r="52" spans="1:19" outlineLevel="1">
      <c r="A52" s="35" t="s">
        <v>18</v>
      </c>
      <c r="B52" s="15"/>
      <c r="C52" s="17">
        <v>41796</v>
      </c>
      <c r="D52" s="1">
        <f t="shared" si="4"/>
        <v>3000</v>
      </c>
      <c r="E52" s="1">
        <v>1000</v>
      </c>
      <c r="F52" s="1">
        <v>1000</v>
      </c>
      <c r="G52" s="1"/>
      <c r="H52" s="1">
        <v>0</v>
      </c>
      <c r="I52" s="1"/>
      <c r="J52" s="1"/>
      <c r="K52" s="1"/>
      <c r="L52" s="1"/>
      <c r="M52" s="1"/>
      <c r="N52" s="1"/>
      <c r="O52" s="1"/>
      <c r="P52" s="1"/>
      <c r="Q52" s="1"/>
      <c r="R52" s="1">
        <v>1000</v>
      </c>
      <c r="S52" s="1"/>
    </row>
    <row r="53" spans="1:19" outlineLevel="1">
      <c r="A53" s="35" t="s">
        <v>43</v>
      </c>
      <c r="B53" s="15"/>
      <c r="C53" s="17">
        <v>41807</v>
      </c>
      <c r="D53" s="1">
        <f t="shared" si="4"/>
        <v>6000</v>
      </c>
      <c r="E53" s="1">
        <v>1000</v>
      </c>
      <c r="F53" s="32">
        <v>1000</v>
      </c>
      <c r="G53" s="32"/>
      <c r="H53" s="1">
        <v>0</v>
      </c>
      <c r="I53" s="1"/>
      <c r="J53" s="1">
        <v>1000</v>
      </c>
      <c r="K53" s="1">
        <v>0</v>
      </c>
      <c r="L53" s="1">
        <v>1000</v>
      </c>
      <c r="M53" s="1"/>
      <c r="N53" s="1"/>
      <c r="O53" s="1"/>
      <c r="P53" s="1"/>
      <c r="Q53" s="1"/>
      <c r="R53" s="1">
        <v>1000</v>
      </c>
      <c r="S53" s="1">
        <v>1000</v>
      </c>
    </row>
    <row r="54" spans="1:19" outlineLevel="1">
      <c r="A54" s="15" t="s">
        <v>10</v>
      </c>
      <c r="B54" s="15"/>
      <c r="C54" s="34">
        <v>41807</v>
      </c>
      <c r="D54" s="1">
        <f t="shared" si="4"/>
        <v>8000</v>
      </c>
      <c r="E54" s="1">
        <v>1000</v>
      </c>
      <c r="F54" s="1">
        <v>1000</v>
      </c>
      <c r="G54" s="1"/>
      <c r="H54" s="1">
        <v>0</v>
      </c>
      <c r="I54" s="1">
        <v>1000</v>
      </c>
      <c r="J54" s="1">
        <v>1000</v>
      </c>
      <c r="K54" s="1">
        <v>0</v>
      </c>
      <c r="L54" s="1">
        <v>1000</v>
      </c>
      <c r="M54" s="1"/>
      <c r="N54" s="1"/>
      <c r="O54" s="1"/>
      <c r="P54" s="1"/>
      <c r="Q54" s="1">
        <v>1000</v>
      </c>
      <c r="R54" s="1">
        <v>1000</v>
      </c>
      <c r="S54" s="1">
        <v>1000</v>
      </c>
    </row>
    <row r="55" spans="1:19" outlineLevel="1">
      <c r="A55" s="15" t="s">
        <v>12</v>
      </c>
      <c r="B55" s="15"/>
      <c r="C55" s="15"/>
      <c r="D55" s="33">
        <f t="shared" si="4"/>
        <v>55288.461538461532</v>
      </c>
      <c r="E55" s="26">
        <f>(18750*((30+31+16)/91))+(5000*(14/91))</f>
        <v>16634.615384615383</v>
      </c>
      <c r="F55" s="32">
        <v>5000</v>
      </c>
      <c r="G55" s="26">
        <f>(5000*(14/91))</f>
        <v>769.23076923076928</v>
      </c>
      <c r="H55" s="32"/>
      <c r="I55" s="26">
        <f>(5000*(14/91))</f>
        <v>769.23076923076928</v>
      </c>
      <c r="J55" s="26">
        <f>(5000*((30+31+16)/91))+(18750*(14/91))</f>
        <v>7115.3846153846152</v>
      </c>
      <c r="K55" s="41">
        <v>0</v>
      </c>
      <c r="L55" s="32">
        <v>5000</v>
      </c>
      <c r="M55" s="41">
        <v>0</v>
      </c>
      <c r="N55" s="45" t="s">
        <v>48</v>
      </c>
      <c r="O55" s="32">
        <v>5000</v>
      </c>
      <c r="P55" s="26">
        <f>(5000*((30+31+16)/91))</f>
        <v>4230.7692307692305</v>
      </c>
      <c r="Q55" s="26">
        <f>(5000*(14/91))</f>
        <v>769.23076923076928</v>
      </c>
      <c r="R55" s="32">
        <v>5000</v>
      </c>
      <c r="S55" s="32">
        <v>5000</v>
      </c>
    </row>
    <row r="56" spans="1:19">
      <c r="A56" s="18" t="s">
        <v>54</v>
      </c>
      <c r="B56" s="18"/>
      <c r="C56" s="15"/>
      <c r="D56" s="2">
        <f t="shared" ref="D56:M56" si="5">SUM(D46:D55)</f>
        <v>85288.461538461532</v>
      </c>
      <c r="E56" s="19">
        <f t="shared" si="5"/>
        <v>19634.615384615383</v>
      </c>
      <c r="F56" s="19">
        <f t="shared" si="5"/>
        <v>10000</v>
      </c>
      <c r="G56" s="19">
        <f t="shared" si="5"/>
        <v>769.23076923076928</v>
      </c>
      <c r="H56" s="19">
        <f t="shared" si="5"/>
        <v>0</v>
      </c>
      <c r="I56" s="19">
        <f t="shared" si="5"/>
        <v>1769.2307692307693</v>
      </c>
      <c r="J56" s="19">
        <f t="shared" si="5"/>
        <v>12115.384615384615</v>
      </c>
      <c r="K56" s="19">
        <f t="shared" si="5"/>
        <v>0</v>
      </c>
      <c r="L56" s="19">
        <f t="shared" si="5"/>
        <v>10000</v>
      </c>
      <c r="M56" s="19">
        <f t="shared" si="5"/>
        <v>0</v>
      </c>
      <c r="N56" s="44"/>
      <c r="O56" s="19">
        <f>SUM(O46:O55)</f>
        <v>7000</v>
      </c>
      <c r="P56" s="19">
        <f>SUM(P46:P55)</f>
        <v>5230.7692307692305</v>
      </c>
      <c r="Q56" s="19">
        <f>SUM(Q46:Q55)</f>
        <v>1769.2307692307693</v>
      </c>
      <c r="R56" s="19">
        <f>SUM(R46:R55)</f>
        <v>9000</v>
      </c>
      <c r="S56" s="19">
        <f>SUM(S46:S55)</f>
        <v>8000</v>
      </c>
    </row>
    <row r="57" spans="1:19">
      <c r="A57" s="15"/>
      <c r="B57" s="15"/>
      <c r="C57" s="15"/>
      <c r="D57" s="20"/>
      <c r="E57" s="20"/>
      <c r="F57" s="21"/>
      <c r="G57" s="21"/>
      <c r="H57" s="1"/>
      <c r="I57" s="1"/>
      <c r="J57" s="1"/>
      <c r="K57" s="1"/>
      <c r="L57" s="1"/>
      <c r="M57" s="20"/>
      <c r="N57" s="20"/>
      <c r="O57" s="20"/>
      <c r="P57" s="20"/>
      <c r="Q57" s="20"/>
      <c r="R57" s="20"/>
      <c r="S57" s="21"/>
    </row>
    <row r="58" spans="1:19">
      <c r="A58" s="15"/>
      <c r="B58" s="15"/>
      <c r="C58" s="15"/>
      <c r="D58" s="21"/>
      <c r="E58" s="21"/>
      <c r="F58" s="21"/>
      <c r="G58" s="21"/>
      <c r="H58" s="1"/>
      <c r="I58" s="1"/>
      <c r="J58" s="1"/>
      <c r="K58" s="1"/>
      <c r="L58" s="1"/>
      <c r="M58" s="21"/>
      <c r="N58" s="21"/>
      <c r="O58" s="21"/>
      <c r="P58" s="21"/>
      <c r="Q58" s="21"/>
      <c r="R58" s="21"/>
      <c r="S58" s="21"/>
    </row>
    <row r="59" spans="1:19" outlineLevel="1">
      <c r="A59" s="38" t="s">
        <v>34</v>
      </c>
      <c r="B59" s="35"/>
      <c r="C59" s="34">
        <v>41848</v>
      </c>
      <c r="D59" s="32">
        <f t="shared" ref="D59:D66" si="6">SUM(E59:S59)</f>
        <v>5000</v>
      </c>
      <c r="E59" s="32"/>
      <c r="F59" s="32"/>
      <c r="G59" s="32">
        <v>1000</v>
      </c>
      <c r="H59" s="32">
        <v>0</v>
      </c>
      <c r="I59" s="32">
        <v>1000</v>
      </c>
      <c r="J59" s="32">
        <v>0</v>
      </c>
      <c r="K59" s="32"/>
      <c r="L59" s="32">
        <v>1000</v>
      </c>
      <c r="M59" s="32"/>
      <c r="N59" s="48"/>
      <c r="O59" s="32">
        <v>1000</v>
      </c>
      <c r="P59" s="32"/>
      <c r="Q59" s="32"/>
      <c r="R59" s="32">
        <v>1000</v>
      </c>
      <c r="S59" s="32"/>
    </row>
    <row r="60" spans="1:19" outlineLevel="1">
      <c r="A60" s="38" t="s">
        <v>41</v>
      </c>
      <c r="B60" s="15"/>
      <c r="C60" s="17">
        <v>41844</v>
      </c>
      <c r="D60" s="1">
        <f t="shared" si="6"/>
        <v>2000</v>
      </c>
      <c r="E60" s="1"/>
      <c r="F60" s="1"/>
      <c r="G60" s="1">
        <v>1000</v>
      </c>
      <c r="H60" s="1">
        <v>0</v>
      </c>
      <c r="I60" s="1"/>
      <c r="J60" s="1"/>
      <c r="K60" s="1">
        <v>0</v>
      </c>
      <c r="L60" s="1">
        <v>1000</v>
      </c>
      <c r="M60" s="1"/>
      <c r="N60" s="1"/>
      <c r="O60" s="1"/>
      <c r="P60" s="1"/>
      <c r="Q60" s="1"/>
      <c r="R60" s="1"/>
      <c r="S60" s="1"/>
    </row>
    <row r="61" spans="1:19" ht="15" customHeight="1" outlineLevel="1">
      <c r="A61" s="7" t="s">
        <v>42</v>
      </c>
      <c r="B61" s="15"/>
      <c r="C61" s="17">
        <v>41841</v>
      </c>
      <c r="D61" s="1">
        <f t="shared" si="6"/>
        <v>3000</v>
      </c>
      <c r="E61" s="1"/>
      <c r="F61" s="1">
        <v>1000</v>
      </c>
      <c r="G61" s="1"/>
      <c r="H61" s="1">
        <v>0</v>
      </c>
      <c r="I61" s="1"/>
      <c r="J61" s="1">
        <v>0</v>
      </c>
      <c r="K61" s="1"/>
      <c r="L61" s="1"/>
      <c r="M61" s="1"/>
      <c r="N61" s="1"/>
      <c r="O61" s="1">
        <v>1000</v>
      </c>
      <c r="P61" s="1"/>
      <c r="Q61" s="1"/>
      <c r="R61" s="1"/>
      <c r="S61" s="1">
        <v>1000</v>
      </c>
    </row>
    <row r="62" spans="1:19" outlineLevel="1">
      <c r="A62" s="35" t="s">
        <v>16</v>
      </c>
      <c r="B62" s="15"/>
      <c r="C62" s="17">
        <v>41869</v>
      </c>
      <c r="D62" s="1">
        <f t="shared" si="6"/>
        <v>3000</v>
      </c>
      <c r="E62" s="1">
        <v>1000</v>
      </c>
      <c r="F62" s="1">
        <v>0</v>
      </c>
      <c r="G62" s="1">
        <v>0</v>
      </c>
      <c r="H62" s="1">
        <v>0</v>
      </c>
      <c r="I62" s="1">
        <v>1000</v>
      </c>
      <c r="J62" s="1">
        <v>0</v>
      </c>
      <c r="K62" s="1"/>
      <c r="L62" s="1">
        <v>1000</v>
      </c>
      <c r="M62" s="32">
        <v>0</v>
      </c>
      <c r="N62" s="47" t="s">
        <v>48</v>
      </c>
      <c r="O62" s="1">
        <v>0</v>
      </c>
      <c r="P62" s="1"/>
      <c r="Q62" s="1"/>
      <c r="R62" s="1">
        <v>0</v>
      </c>
      <c r="S62" s="1">
        <v>0</v>
      </c>
    </row>
    <row r="63" spans="1:19" outlineLevel="1">
      <c r="A63" s="35" t="s">
        <v>17</v>
      </c>
      <c r="B63" s="35"/>
      <c r="C63" s="34">
        <v>41863</v>
      </c>
      <c r="D63" s="32">
        <f t="shared" si="6"/>
        <v>2000</v>
      </c>
      <c r="E63" s="32">
        <v>1000</v>
      </c>
      <c r="F63" s="32"/>
      <c r="G63" s="32"/>
      <c r="H63" s="32">
        <v>0</v>
      </c>
      <c r="I63" s="32"/>
      <c r="J63" s="32">
        <v>0</v>
      </c>
      <c r="K63" s="32"/>
      <c r="L63" s="32"/>
      <c r="M63" s="32"/>
      <c r="N63" s="48"/>
      <c r="O63" s="32"/>
      <c r="P63" s="32"/>
      <c r="Q63" s="32"/>
      <c r="R63" s="32"/>
      <c r="S63" s="32">
        <v>1000</v>
      </c>
    </row>
    <row r="64" spans="1:19" outlineLevel="1">
      <c r="A64" s="35" t="s">
        <v>43</v>
      </c>
      <c r="B64" s="15"/>
      <c r="C64" s="17">
        <v>41870</v>
      </c>
      <c r="D64" s="1">
        <f t="shared" si="6"/>
        <v>9000</v>
      </c>
      <c r="E64" s="1">
        <v>1000</v>
      </c>
      <c r="F64" s="1">
        <v>1000</v>
      </c>
      <c r="G64" s="1">
        <v>1000</v>
      </c>
      <c r="H64" s="1">
        <v>0</v>
      </c>
      <c r="I64" s="1">
        <v>1000</v>
      </c>
      <c r="J64" s="1">
        <v>1000</v>
      </c>
      <c r="K64" s="1">
        <v>0</v>
      </c>
      <c r="L64" s="1">
        <v>1000</v>
      </c>
      <c r="M64" s="32">
        <v>0</v>
      </c>
      <c r="N64" s="47" t="s">
        <v>48</v>
      </c>
      <c r="O64" s="1">
        <v>1000</v>
      </c>
      <c r="P64" s="1"/>
      <c r="Q64" s="1"/>
      <c r="R64" s="1">
        <v>1000</v>
      </c>
      <c r="S64" s="1">
        <v>1000</v>
      </c>
    </row>
    <row r="65" spans="1:19" outlineLevel="1">
      <c r="A65" s="35" t="s">
        <v>10</v>
      </c>
      <c r="B65" s="35"/>
      <c r="C65" s="34">
        <v>41870</v>
      </c>
      <c r="D65" s="32">
        <f t="shared" si="6"/>
        <v>9000</v>
      </c>
      <c r="E65" s="32">
        <v>1000</v>
      </c>
      <c r="F65" s="32">
        <v>1000</v>
      </c>
      <c r="G65" s="32">
        <v>1000</v>
      </c>
      <c r="H65" s="32">
        <v>0</v>
      </c>
      <c r="I65" s="32">
        <v>1000</v>
      </c>
      <c r="J65" s="32">
        <v>1000</v>
      </c>
      <c r="K65" s="32">
        <v>0</v>
      </c>
      <c r="L65" s="32">
        <v>1000</v>
      </c>
      <c r="M65" s="32">
        <v>0</v>
      </c>
      <c r="N65" s="48" t="s">
        <v>48</v>
      </c>
      <c r="O65" s="32">
        <v>1000</v>
      </c>
      <c r="P65" s="32"/>
      <c r="Q65" s="32"/>
      <c r="R65" s="32">
        <v>1000</v>
      </c>
      <c r="S65" s="32">
        <v>1000</v>
      </c>
    </row>
    <row r="66" spans="1:19" outlineLevel="1">
      <c r="A66" s="15" t="s">
        <v>13</v>
      </c>
      <c r="B66" s="15"/>
      <c r="C66" s="15"/>
      <c r="D66" s="33">
        <f t="shared" si="6"/>
        <v>61467.391304347824</v>
      </c>
      <c r="E66" s="32">
        <v>5000</v>
      </c>
      <c r="F66" s="32">
        <v>5000</v>
      </c>
      <c r="G66" s="32">
        <v>5000</v>
      </c>
      <c r="H66" s="32"/>
      <c r="I66" s="32">
        <v>5000</v>
      </c>
      <c r="J66" s="32">
        <v>18750</v>
      </c>
      <c r="K66" s="41">
        <v>0</v>
      </c>
      <c r="L66" s="32">
        <v>5000</v>
      </c>
      <c r="M66" s="41">
        <v>0</v>
      </c>
      <c r="N66" s="45" t="s">
        <v>48</v>
      </c>
      <c r="O66" s="26">
        <f>(5000*((31+19)/92))</f>
        <v>2717.391304347826</v>
      </c>
      <c r="P66" s="32"/>
      <c r="Q66" s="32">
        <v>5000</v>
      </c>
      <c r="R66" s="32">
        <v>5000</v>
      </c>
      <c r="S66" s="32">
        <v>5000</v>
      </c>
    </row>
    <row r="67" spans="1:19">
      <c r="A67" s="22" t="s">
        <v>55</v>
      </c>
      <c r="B67" s="18"/>
      <c r="C67" s="15"/>
      <c r="D67" s="2">
        <f t="shared" ref="D67:M67" si="7">SUM(D59:D66)</f>
        <v>94467.391304347824</v>
      </c>
      <c r="E67" s="19">
        <f t="shared" si="7"/>
        <v>9000</v>
      </c>
      <c r="F67" s="19">
        <f t="shared" si="7"/>
        <v>8000</v>
      </c>
      <c r="G67" s="19">
        <f t="shared" si="7"/>
        <v>9000</v>
      </c>
      <c r="H67" s="19">
        <f t="shared" si="7"/>
        <v>0</v>
      </c>
      <c r="I67" s="19">
        <f t="shared" si="7"/>
        <v>9000</v>
      </c>
      <c r="J67" s="19">
        <f t="shared" si="7"/>
        <v>20750</v>
      </c>
      <c r="K67" s="19">
        <f t="shared" si="7"/>
        <v>0</v>
      </c>
      <c r="L67" s="19">
        <f t="shared" si="7"/>
        <v>10000</v>
      </c>
      <c r="M67" s="19">
        <f t="shared" si="7"/>
        <v>0</v>
      </c>
      <c r="N67" s="44"/>
      <c r="O67" s="19">
        <f>SUM(O59:O66)</f>
        <v>6717.391304347826</v>
      </c>
      <c r="P67" s="19">
        <f>SUM(P59:P66)</f>
        <v>0</v>
      </c>
      <c r="Q67" s="19">
        <f>SUM(Q59:Q66)</f>
        <v>5000</v>
      </c>
      <c r="R67" s="19">
        <f>SUM(R59:R66)</f>
        <v>8000</v>
      </c>
      <c r="S67" s="19">
        <f>SUM(S59:S66)</f>
        <v>9000</v>
      </c>
    </row>
    <row r="68" spans="1:19">
      <c r="A68" s="18"/>
      <c r="B68" s="18"/>
      <c r="C68" s="1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>
      <c r="A69" s="18"/>
      <c r="B69" s="18"/>
      <c r="C69" s="1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outlineLevel="1">
      <c r="A70" s="7" t="s">
        <v>34</v>
      </c>
      <c r="B70" s="15"/>
      <c r="C70" s="34"/>
      <c r="D70" s="1">
        <f t="shared" ref="D70:D82" si="8">SUM(E70:S70)</f>
        <v>0</v>
      </c>
      <c r="E70" s="1"/>
      <c r="F70" s="1"/>
      <c r="G70" s="1"/>
      <c r="H70" s="1"/>
      <c r="I70" s="1"/>
      <c r="J70" s="1"/>
      <c r="K70" s="1"/>
      <c r="L70" s="1"/>
      <c r="M70" s="1"/>
      <c r="N70" s="47"/>
      <c r="O70" s="1"/>
      <c r="P70" s="1"/>
      <c r="Q70" s="1"/>
      <c r="R70" s="1"/>
      <c r="S70" s="1"/>
    </row>
    <row r="71" spans="1:19" outlineLevel="1">
      <c r="A71" s="7" t="s">
        <v>34</v>
      </c>
      <c r="B71" s="15"/>
      <c r="C71" s="34"/>
      <c r="D71" s="1">
        <f t="shared" si="8"/>
        <v>0</v>
      </c>
      <c r="E71" s="1"/>
      <c r="F71" s="1"/>
      <c r="G71" s="1"/>
      <c r="H71" s="1"/>
      <c r="I71" s="1"/>
      <c r="J71" s="1"/>
      <c r="K71" s="1"/>
      <c r="L71" s="1"/>
      <c r="M71" s="1"/>
      <c r="N71" s="47"/>
      <c r="O71" s="1"/>
      <c r="P71" s="1"/>
      <c r="Q71" s="1"/>
      <c r="R71" s="1"/>
      <c r="S71" s="1"/>
    </row>
    <row r="72" spans="1:19" outlineLevel="1">
      <c r="A72" s="7" t="s">
        <v>41</v>
      </c>
      <c r="B72" s="15"/>
      <c r="C72" s="17"/>
      <c r="D72" s="1">
        <f t="shared" si="8"/>
        <v>0</v>
      </c>
      <c r="E72" s="1"/>
      <c r="F72" s="1"/>
      <c r="G72" s="1"/>
      <c r="H72" s="1"/>
      <c r="I72" s="1"/>
      <c r="J72" s="1"/>
      <c r="K72" s="1"/>
      <c r="L72" s="1"/>
      <c r="M72" s="1"/>
      <c r="N72" s="47"/>
      <c r="O72" s="1"/>
      <c r="P72" s="1"/>
      <c r="Q72" s="1"/>
      <c r="R72" s="1"/>
      <c r="S72" s="1"/>
    </row>
    <row r="73" spans="1:19" outlineLevel="1">
      <c r="A73" s="7" t="s">
        <v>42</v>
      </c>
      <c r="B73" s="15"/>
      <c r="C73" s="17"/>
      <c r="D73" s="1">
        <f t="shared" si="8"/>
        <v>0</v>
      </c>
      <c r="E73" s="1"/>
      <c r="F73" s="1"/>
      <c r="G73" s="1"/>
      <c r="H73" s="1"/>
      <c r="I73" s="1"/>
      <c r="J73" s="1"/>
      <c r="K73" s="1"/>
      <c r="L73" s="1"/>
      <c r="M73" s="1"/>
      <c r="N73" s="47"/>
      <c r="O73" s="1"/>
      <c r="P73" s="1"/>
      <c r="Q73" s="1"/>
      <c r="R73" s="1"/>
      <c r="S73" s="1"/>
    </row>
    <row r="74" spans="1:19" outlineLevel="1">
      <c r="A74" s="15" t="s">
        <v>16</v>
      </c>
      <c r="B74" s="15"/>
      <c r="C74" s="17"/>
      <c r="D74" s="1">
        <f t="shared" si="8"/>
        <v>0</v>
      </c>
      <c r="E74" s="1"/>
      <c r="F74" s="1"/>
      <c r="G74" s="1"/>
      <c r="H74" s="1"/>
      <c r="I74" s="1"/>
      <c r="J74" s="1"/>
      <c r="K74" s="1"/>
      <c r="L74" s="1"/>
      <c r="M74" s="1"/>
      <c r="N74" s="47"/>
      <c r="O74" s="1"/>
      <c r="P74" s="1"/>
      <c r="Q74" s="1"/>
      <c r="R74" s="1"/>
      <c r="S74" s="1"/>
    </row>
    <row r="75" spans="1:19" outlineLevel="1">
      <c r="A75" s="15" t="s">
        <v>15</v>
      </c>
      <c r="B75" s="15"/>
      <c r="C75" s="17"/>
      <c r="D75" s="1">
        <f t="shared" si="8"/>
        <v>0</v>
      </c>
      <c r="E75" s="1"/>
      <c r="F75" s="1"/>
      <c r="G75" s="1"/>
      <c r="H75" s="1"/>
      <c r="I75" s="1"/>
      <c r="J75" s="1"/>
      <c r="K75" s="1"/>
      <c r="L75" s="1"/>
      <c r="M75" s="1"/>
      <c r="N75" s="47"/>
      <c r="O75" s="1"/>
      <c r="P75" s="1"/>
      <c r="Q75" s="1"/>
      <c r="R75" s="1"/>
      <c r="S75" s="1"/>
    </row>
    <row r="76" spans="1:19" outlineLevel="1">
      <c r="A76" s="35" t="s">
        <v>17</v>
      </c>
      <c r="B76" s="35"/>
      <c r="C76" s="34"/>
      <c r="D76" s="32">
        <f t="shared" si="8"/>
        <v>0</v>
      </c>
      <c r="E76" s="32"/>
      <c r="F76" s="32"/>
      <c r="G76" s="32"/>
      <c r="H76" s="32"/>
      <c r="I76" s="32"/>
      <c r="J76" s="32"/>
      <c r="K76" s="32"/>
      <c r="L76" s="32"/>
      <c r="M76" s="32"/>
      <c r="N76" s="48"/>
      <c r="O76" s="32"/>
      <c r="P76" s="32"/>
      <c r="Q76" s="32"/>
      <c r="R76" s="32"/>
      <c r="S76" s="32"/>
    </row>
    <row r="77" spans="1:19" outlineLevel="1">
      <c r="A77" s="15" t="s">
        <v>21</v>
      </c>
      <c r="B77" s="15"/>
      <c r="C77" s="17"/>
      <c r="D77" s="1">
        <f t="shared" si="8"/>
        <v>0</v>
      </c>
      <c r="E77" s="1"/>
      <c r="F77" s="32"/>
      <c r="G77" s="32"/>
      <c r="H77" s="1"/>
      <c r="I77" s="1"/>
      <c r="J77" s="1"/>
      <c r="K77" s="1"/>
      <c r="L77" s="1"/>
      <c r="M77" s="1"/>
      <c r="N77" s="47"/>
      <c r="O77" s="1"/>
      <c r="P77" s="1"/>
      <c r="Q77" s="1"/>
      <c r="R77" s="1"/>
      <c r="S77" s="1"/>
    </row>
    <row r="78" spans="1:19" outlineLevel="1">
      <c r="A78" s="15" t="s">
        <v>21</v>
      </c>
      <c r="B78" s="15"/>
      <c r="C78" s="17"/>
      <c r="D78" s="1">
        <f t="shared" si="8"/>
        <v>0</v>
      </c>
      <c r="E78" s="1"/>
      <c r="F78" s="1"/>
      <c r="G78" s="1"/>
      <c r="H78" s="1"/>
      <c r="I78" s="1"/>
      <c r="J78" s="1"/>
      <c r="K78" s="1"/>
      <c r="L78" s="1"/>
      <c r="M78" s="1"/>
      <c r="N78" s="47"/>
      <c r="O78" s="1"/>
      <c r="P78" s="1"/>
      <c r="Q78" s="1"/>
      <c r="R78" s="1"/>
      <c r="S78" s="1"/>
    </row>
    <row r="79" spans="1:19" outlineLevel="1">
      <c r="A79" s="15" t="s">
        <v>18</v>
      </c>
      <c r="B79" s="15"/>
      <c r="C79" s="17"/>
      <c r="D79" s="1">
        <f t="shared" si="8"/>
        <v>0</v>
      </c>
      <c r="E79" s="1"/>
      <c r="F79" s="1"/>
      <c r="G79" s="1"/>
      <c r="H79" s="1"/>
      <c r="I79" s="1"/>
      <c r="J79" s="1"/>
      <c r="K79" s="1"/>
      <c r="L79" s="1"/>
      <c r="M79" s="1"/>
      <c r="N79" s="47"/>
      <c r="O79" s="1"/>
      <c r="P79" s="1"/>
      <c r="Q79" s="1"/>
      <c r="R79" s="1"/>
      <c r="S79" s="1"/>
    </row>
    <row r="80" spans="1:19" outlineLevel="1">
      <c r="A80" s="35" t="s">
        <v>43</v>
      </c>
      <c r="B80" s="15"/>
      <c r="C80" s="17"/>
      <c r="D80" s="1">
        <f t="shared" si="8"/>
        <v>0</v>
      </c>
      <c r="E80" s="1"/>
      <c r="F80" s="1"/>
      <c r="G80" s="1"/>
      <c r="H80" s="1"/>
      <c r="I80" s="1"/>
      <c r="J80" s="1"/>
      <c r="K80" s="1"/>
      <c r="L80" s="1"/>
      <c r="M80" s="1"/>
      <c r="N80" s="47"/>
      <c r="O80" s="1"/>
      <c r="P80" s="1"/>
      <c r="Q80" s="1"/>
      <c r="R80" s="1"/>
      <c r="S80" s="1"/>
    </row>
    <row r="81" spans="1:19" outlineLevel="1">
      <c r="A81" s="15" t="s">
        <v>10</v>
      </c>
      <c r="B81" s="15"/>
      <c r="C81" s="17"/>
      <c r="D81" s="1">
        <f t="shared" si="8"/>
        <v>0</v>
      </c>
      <c r="E81" s="1"/>
      <c r="F81" s="1"/>
      <c r="G81" s="1"/>
      <c r="H81" s="1"/>
      <c r="I81" s="1"/>
      <c r="J81" s="1"/>
      <c r="K81" s="1"/>
      <c r="L81" s="1"/>
      <c r="M81" s="1"/>
      <c r="N81" s="47"/>
      <c r="O81" s="1"/>
      <c r="P81" s="1"/>
      <c r="Q81" s="1"/>
      <c r="R81" s="1"/>
      <c r="S81" s="1"/>
    </row>
    <row r="82" spans="1:19" outlineLevel="1">
      <c r="A82" s="15" t="s">
        <v>22</v>
      </c>
      <c r="B82" s="15"/>
      <c r="C82" s="15"/>
      <c r="D82" s="33">
        <f t="shared" si="8"/>
        <v>63750</v>
      </c>
      <c r="E82" s="32">
        <v>5000</v>
      </c>
      <c r="F82" s="32">
        <v>5000</v>
      </c>
      <c r="G82" s="32">
        <v>5000</v>
      </c>
      <c r="H82" s="32"/>
      <c r="I82" s="32">
        <v>5000</v>
      </c>
      <c r="J82" s="32">
        <v>18750</v>
      </c>
      <c r="K82" s="41">
        <v>0</v>
      </c>
      <c r="L82" s="32">
        <v>5000</v>
      </c>
      <c r="M82" s="41">
        <v>0</v>
      </c>
      <c r="N82" s="45" t="s">
        <v>48</v>
      </c>
      <c r="O82" s="32">
        <v>5000</v>
      </c>
      <c r="P82" s="32"/>
      <c r="Q82" s="32">
        <v>5000</v>
      </c>
      <c r="R82" s="32">
        <v>5000</v>
      </c>
      <c r="S82" s="32">
        <v>5000</v>
      </c>
    </row>
    <row r="83" spans="1:19">
      <c r="A83" s="18" t="s">
        <v>56</v>
      </c>
      <c r="B83" s="18"/>
      <c r="C83" s="15"/>
      <c r="D83" s="2">
        <f t="shared" ref="D83:S83" si="9">SUM(D70:D82)</f>
        <v>63750</v>
      </c>
      <c r="E83" s="19">
        <f t="shared" si="9"/>
        <v>5000</v>
      </c>
      <c r="F83" s="19">
        <f t="shared" si="9"/>
        <v>5000</v>
      </c>
      <c r="G83" s="19">
        <f t="shared" si="9"/>
        <v>5000</v>
      </c>
      <c r="H83" s="19">
        <f t="shared" si="9"/>
        <v>0</v>
      </c>
      <c r="I83" s="19">
        <f t="shared" si="9"/>
        <v>5000</v>
      </c>
      <c r="J83" s="19">
        <f t="shared" si="9"/>
        <v>18750</v>
      </c>
      <c r="K83" s="19">
        <f t="shared" si="9"/>
        <v>0</v>
      </c>
      <c r="L83" s="19">
        <f t="shared" si="9"/>
        <v>5000</v>
      </c>
      <c r="M83" s="19">
        <f t="shared" si="9"/>
        <v>0</v>
      </c>
      <c r="N83" s="44"/>
      <c r="O83" s="19">
        <f t="shared" si="9"/>
        <v>5000</v>
      </c>
      <c r="P83" s="19">
        <f t="shared" si="9"/>
        <v>0</v>
      </c>
      <c r="Q83" s="19">
        <f t="shared" si="9"/>
        <v>5000</v>
      </c>
      <c r="R83" s="19">
        <f t="shared" si="9"/>
        <v>5000</v>
      </c>
      <c r="S83" s="19">
        <f t="shared" si="9"/>
        <v>5000</v>
      </c>
    </row>
    <row r="84" spans="1:19">
      <c r="A84" s="18"/>
      <c r="B84" s="18"/>
      <c r="C84" s="1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>
      <c r="A85" s="15"/>
      <c r="B85" s="15"/>
      <c r="C85" s="15"/>
      <c r="D85" s="1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22" t="s">
        <v>14</v>
      </c>
      <c r="B86" s="18"/>
      <c r="C86" s="15"/>
      <c r="D86" s="27">
        <f>SUM(E86:S86)</f>
        <v>363255.85284280934</v>
      </c>
      <c r="E86" s="27">
        <f t="shared" ref="E86:M86" si="10">E31+E43+E56+E67</f>
        <v>71134.615384615376</v>
      </c>
      <c r="F86" s="27">
        <f t="shared" si="10"/>
        <v>37000</v>
      </c>
      <c r="G86" s="27">
        <f t="shared" si="10"/>
        <v>9769.2307692307695</v>
      </c>
      <c r="H86" s="27">
        <f t="shared" si="10"/>
        <v>0</v>
      </c>
      <c r="I86" s="27">
        <f t="shared" si="10"/>
        <v>10769.23076923077</v>
      </c>
      <c r="J86" s="27">
        <f t="shared" si="10"/>
        <v>54865.384615384617</v>
      </c>
      <c r="K86" s="27">
        <f t="shared" si="10"/>
        <v>0</v>
      </c>
      <c r="L86" s="27">
        <f t="shared" si="10"/>
        <v>41000</v>
      </c>
      <c r="M86" s="27">
        <f t="shared" si="10"/>
        <v>0</v>
      </c>
      <c r="N86" s="27"/>
      <c r="O86" s="27">
        <f>O31+O43+O56+O67</f>
        <v>35717.391304347824</v>
      </c>
      <c r="P86" s="27">
        <f>P31+P43+P56+P67</f>
        <v>27230.76923076923</v>
      </c>
      <c r="Q86" s="27">
        <f>Q31+Q43+Q56+Q67</f>
        <v>6769.2307692307695</v>
      </c>
      <c r="R86" s="27">
        <f>R31+R43+R56+R67</f>
        <v>34000</v>
      </c>
      <c r="S86" s="27">
        <f>S31+S43+S56+S67</f>
        <v>35000</v>
      </c>
    </row>
    <row r="87" spans="1:19" ht="8.25" customHeight="1">
      <c r="A87" s="15"/>
      <c r="B87" s="15"/>
      <c r="C87" s="15"/>
      <c r="D87" s="1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>
      <c r="A88" s="15" t="s">
        <v>57</v>
      </c>
      <c r="B88" s="15"/>
      <c r="C88" s="23"/>
      <c r="D88" s="1">
        <f>SUM(E88:S88)</f>
        <v>63750</v>
      </c>
      <c r="E88" s="4">
        <f t="shared" ref="E88:S88" si="11">E83</f>
        <v>5000</v>
      </c>
      <c r="F88" s="4">
        <f t="shared" si="11"/>
        <v>5000</v>
      </c>
      <c r="G88" s="4">
        <f t="shared" si="11"/>
        <v>5000</v>
      </c>
      <c r="H88" s="4">
        <f t="shared" si="11"/>
        <v>0</v>
      </c>
      <c r="I88" s="4">
        <f t="shared" si="11"/>
        <v>5000</v>
      </c>
      <c r="J88" s="4">
        <f t="shared" si="11"/>
        <v>18750</v>
      </c>
      <c r="K88" s="4">
        <f t="shared" si="11"/>
        <v>0</v>
      </c>
      <c r="L88" s="4">
        <f t="shared" si="11"/>
        <v>5000</v>
      </c>
      <c r="M88" s="4">
        <f t="shared" si="11"/>
        <v>0</v>
      </c>
      <c r="N88" s="4"/>
      <c r="O88" s="4">
        <f t="shared" si="11"/>
        <v>5000</v>
      </c>
      <c r="P88" s="4">
        <f t="shared" si="11"/>
        <v>0</v>
      </c>
      <c r="Q88" s="4">
        <f t="shared" si="11"/>
        <v>5000</v>
      </c>
      <c r="R88" s="4">
        <f t="shared" si="11"/>
        <v>5000</v>
      </c>
      <c r="S88" s="4">
        <f t="shared" si="11"/>
        <v>5000</v>
      </c>
    </row>
    <row r="89" spans="1:19">
      <c r="A89" s="15" t="s">
        <v>58</v>
      </c>
      <c r="B89" s="15"/>
      <c r="C89" s="15"/>
      <c r="D89" s="1">
        <f>SUM(E89:S89)</f>
        <v>-93750</v>
      </c>
      <c r="E89" s="1">
        <f t="shared" ref="E89:M89" si="12">-E31</f>
        <v>-21750</v>
      </c>
      <c r="F89" s="1">
        <f t="shared" si="12"/>
        <v>-10000</v>
      </c>
      <c r="G89" s="1">
        <f t="shared" si="12"/>
        <v>0</v>
      </c>
      <c r="H89" s="1">
        <f t="shared" si="12"/>
        <v>0</v>
      </c>
      <c r="I89" s="1">
        <f t="shared" si="12"/>
        <v>0</v>
      </c>
      <c r="J89" s="1">
        <f t="shared" si="12"/>
        <v>-11000</v>
      </c>
      <c r="K89" s="1">
        <f t="shared" si="12"/>
        <v>0</v>
      </c>
      <c r="L89" s="1">
        <f t="shared" si="12"/>
        <v>-10000</v>
      </c>
      <c r="M89" s="1">
        <f t="shared" si="12"/>
        <v>0</v>
      </c>
      <c r="N89" s="1"/>
      <c r="O89" s="1">
        <f>-O31</f>
        <v>-12000</v>
      </c>
      <c r="P89" s="1">
        <f>-P31</f>
        <v>-11000</v>
      </c>
      <c r="Q89" s="1">
        <f>-Q31</f>
        <v>0</v>
      </c>
      <c r="R89" s="1">
        <f>-R31</f>
        <v>-9000</v>
      </c>
      <c r="S89" s="1">
        <f>-S31</f>
        <v>-9000</v>
      </c>
    </row>
    <row r="90" spans="1:19" ht="8.25" customHeight="1">
      <c r="A90" s="15"/>
      <c r="B90" s="15"/>
      <c r="C90" s="15"/>
      <c r="D90" s="24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</row>
    <row r="91" spans="1:19" ht="8.25" customHeight="1">
      <c r="A91" s="15"/>
      <c r="B91" s="15"/>
      <c r="C91" s="23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1:19" ht="15.75" thickBot="1">
      <c r="A92" s="15" t="s">
        <v>59</v>
      </c>
      <c r="B92" s="15"/>
      <c r="C92" s="15"/>
      <c r="D92" s="3">
        <f>SUM(E92:S92)</f>
        <v>333255.85284280934</v>
      </c>
      <c r="E92" s="3">
        <f t="shared" ref="E92:S92" si="13">E86+E89+E88</f>
        <v>54384.615384615376</v>
      </c>
      <c r="F92" s="3">
        <f t="shared" si="13"/>
        <v>32000</v>
      </c>
      <c r="G92" s="3">
        <f t="shared" si="13"/>
        <v>14769.23076923077</v>
      </c>
      <c r="H92" s="3">
        <f t="shared" si="13"/>
        <v>0</v>
      </c>
      <c r="I92" s="3">
        <f t="shared" si="13"/>
        <v>15769.23076923077</v>
      </c>
      <c r="J92" s="3">
        <f t="shared" si="13"/>
        <v>62615.384615384617</v>
      </c>
      <c r="K92" s="3">
        <f t="shared" si="13"/>
        <v>0</v>
      </c>
      <c r="L92" s="3">
        <f t="shared" si="13"/>
        <v>36000</v>
      </c>
      <c r="M92" s="3">
        <f t="shared" si="13"/>
        <v>0</v>
      </c>
      <c r="N92" s="3"/>
      <c r="O92" s="3">
        <f t="shared" si="13"/>
        <v>28717.391304347824</v>
      </c>
      <c r="P92" s="3">
        <f t="shared" si="13"/>
        <v>16230.76923076923</v>
      </c>
      <c r="Q92" s="3">
        <f t="shared" si="13"/>
        <v>11769.23076923077</v>
      </c>
      <c r="R92" s="3">
        <f t="shared" si="13"/>
        <v>30000</v>
      </c>
      <c r="S92" s="3">
        <f t="shared" si="13"/>
        <v>31000</v>
      </c>
    </row>
    <row r="93" spans="1:19" ht="15.75" thickTop="1"/>
    <row r="94" spans="1:19">
      <c r="A94" s="49" t="s">
        <v>49</v>
      </c>
    </row>
    <row r="96" spans="1:19" ht="15" customHeight="1">
      <c r="A96" s="28" t="s">
        <v>25</v>
      </c>
      <c r="B96" s="28"/>
      <c r="C96" s="28"/>
      <c r="D96" s="28"/>
    </row>
    <row r="97" spans="1:5">
      <c r="A97" s="28"/>
      <c r="B97" s="28"/>
      <c r="C97" s="28"/>
      <c r="D97" s="29" t="s">
        <v>26</v>
      </c>
      <c r="E97" s="29" t="s">
        <v>28</v>
      </c>
    </row>
    <row r="98" spans="1:5">
      <c r="A98" s="28"/>
      <c r="B98" s="28"/>
      <c r="C98" s="28"/>
      <c r="D98" s="30" t="s">
        <v>27</v>
      </c>
      <c r="E98" s="30" t="s">
        <v>40</v>
      </c>
    </row>
    <row r="99" spans="1:5">
      <c r="A99" s="28" t="s">
        <v>29</v>
      </c>
      <c r="B99" s="28"/>
      <c r="C99" s="28"/>
      <c r="D99" s="31">
        <v>75000</v>
      </c>
      <c r="E99" s="31">
        <v>20000</v>
      </c>
    </row>
    <row r="100" spans="1:5">
      <c r="A100" s="28" t="s">
        <v>30</v>
      </c>
      <c r="B100" s="28"/>
      <c r="C100" s="28"/>
      <c r="D100" s="31">
        <v>1000</v>
      </c>
      <c r="E100" s="31">
        <v>1000</v>
      </c>
    </row>
  </sheetData>
  <mergeCells count="3">
    <mergeCell ref="A1:S1"/>
    <mergeCell ref="A2:S2"/>
    <mergeCell ref="A3:S3"/>
  </mergeCells>
  <pageMargins left="0.5" right="0.5" top="0.5" bottom="0.35" header="0.5" footer="0.25"/>
  <pageSetup scale="52" orientation="portrait" r:id="rId1"/>
  <headerFooter alignWithMargins="0">
    <oddFooter>&amp;L&amp;9H:\Finance\Accounting\Diretors Fees\&amp;F\&amp;A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outlinePr summaryRight="0" showOutlineSymbols="0"/>
  </sheetPr>
  <dimension ref="A1:W101"/>
  <sheetViews>
    <sheetView showOutlineSymbols="0" defaultGridColor="0" colorId="22" zoomScale="87" workbookViewId="0">
      <pane xSplit="4" ySplit="14" topLeftCell="E15" activePane="bottomRight" state="frozen"/>
      <selection pane="topRight" activeCell="D1" sqref="D1"/>
      <selection pane="bottomLeft" activeCell="A9" sqref="A9"/>
      <selection pane="bottomRight" sqref="A1:S1"/>
    </sheetView>
  </sheetViews>
  <sheetFormatPr defaultColWidth="9.77734375" defaultRowHeight="15" outlineLevelRow="1" outlineLevelCol="1"/>
  <cols>
    <col min="1" max="1" width="7" customWidth="1"/>
    <col min="2" max="2" width="8.109375" customWidth="1"/>
    <col min="3" max="3" width="5.77734375" customWidth="1"/>
    <col min="4" max="4" width="8.6640625" bestFit="1" customWidth="1"/>
    <col min="5" max="5" width="7.77734375" customWidth="1" outlineLevel="1"/>
    <col min="6" max="7" width="7.44140625" customWidth="1" outlineLevel="1"/>
    <col min="8" max="8" width="6" bestFit="1" customWidth="1" outlineLevel="1"/>
    <col min="9" max="9" width="9.33203125" bestFit="1" customWidth="1" outlineLevel="1"/>
    <col min="10" max="10" width="7.5546875" bestFit="1" customWidth="1" outlineLevel="1"/>
    <col min="11" max="11" width="7.5546875" customWidth="1" outlineLevel="1"/>
    <col min="12" max="12" width="7" bestFit="1" customWidth="1" outlineLevel="1"/>
    <col min="13" max="13" width="7.44140625" bestFit="1" customWidth="1" outlineLevel="1"/>
    <col min="14" max="14" width="1.6640625" customWidth="1" outlineLevel="1"/>
    <col min="15" max="15" width="9.5546875" customWidth="1" outlineLevel="1"/>
    <col min="16" max="16" width="6.77734375" bestFit="1" customWidth="1" outlineLevel="1"/>
    <col min="17" max="17" width="6.77734375" customWidth="1" outlineLevel="1"/>
    <col min="18" max="18" width="7.44140625" bestFit="1" customWidth="1" outlineLevel="1"/>
    <col min="19" max="19" width="7.44140625" customWidth="1" outlineLevel="1"/>
    <col min="20" max="20" width="4.77734375" customWidth="1"/>
  </cols>
  <sheetData>
    <row r="1" spans="1:23" ht="15.75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3" ht="15.75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3" ht="15.75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3" ht="15.75">
      <c r="A4" s="6"/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3" ht="16.5" thickBot="1">
      <c r="A5" s="6"/>
      <c r="B5" s="36" t="s">
        <v>50</v>
      </c>
      <c r="C5" s="7"/>
      <c r="D5" s="7"/>
      <c r="E5" s="8" t="s">
        <v>0</v>
      </c>
      <c r="F5" s="8" t="s">
        <v>31</v>
      </c>
      <c r="G5" s="8" t="s">
        <v>60</v>
      </c>
      <c r="H5" s="8" t="s">
        <v>1</v>
      </c>
      <c r="I5" s="8" t="s">
        <v>61</v>
      </c>
      <c r="J5" s="8" t="s">
        <v>24</v>
      </c>
      <c r="K5" s="8" t="s">
        <v>46</v>
      </c>
      <c r="L5" s="8" t="s">
        <v>23</v>
      </c>
      <c r="M5" s="8" t="s">
        <v>45</v>
      </c>
      <c r="N5" s="8"/>
      <c r="O5" s="8" t="s">
        <v>2</v>
      </c>
      <c r="P5" s="8" t="s">
        <v>3</v>
      </c>
      <c r="Q5" s="8" t="s">
        <v>62</v>
      </c>
      <c r="R5" s="8" t="s">
        <v>4</v>
      </c>
      <c r="S5" s="8" t="s">
        <v>33</v>
      </c>
    </row>
    <row r="6" spans="1:23" ht="15.75">
      <c r="A6" s="38" t="s">
        <v>32</v>
      </c>
      <c r="B6" s="42"/>
      <c r="C6" s="42"/>
      <c r="D6" s="38"/>
      <c r="E6" s="37" t="s">
        <v>39</v>
      </c>
      <c r="F6" s="37" t="s">
        <v>5</v>
      </c>
      <c r="G6" s="37"/>
      <c r="H6" s="37" t="s">
        <v>39</v>
      </c>
      <c r="I6" s="37"/>
      <c r="J6" s="37"/>
      <c r="K6" s="37" t="s">
        <v>5</v>
      </c>
      <c r="L6" s="37"/>
      <c r="M6" s="37"/>
      <c r="N6" s="37"/>
      <c r="O6" s="37" t="s">
        <v>6</v>
      </c>
      <c r="P6" s="37"/>
      <c r="Q6" s="37"/>
      <c r="R6" s="37" t="s">
        <v>39</v>
      </c>
      <c r="S6" s="37"/>
    </row>
    <row r="7" spans="1:23" ht="15.75">
      <c r="A7" s="38" t="s">
        <v>16</v>
      </c>
      <c r="B7" s="42"/>
      <c r="C7" s="42"/>
      <c r="D7" s="38"/>
      <c r="E7" s="37" t="s">
        <v>39</v>
      </c>
      <c r="F7" s="37"/>
      <c r="G7" s="37"/>
      <c r="H7" s="37" t="s">
        <v>39</v>
      </c>
      <c r="I7" s="37"/>
      <c r="J7" s="37" t="s">
        <v>5</v>
      </c>
      <c r="K7" s="37"/>
      <c r="L7" s="37" t="s">
        <v>44</v>
      </c>
      <c r="M7" s="37" t="s">
        <v>5</v>
      </c>
      <c r="N7" s="37"/>
      <c r="O7" s="37"/>
      <c r="P7" s="37"/>
      <c r="Q7" s="37"/>
      <c r="R7" s="37" t="s">
        <v>39</v>
      </c>
      <c r="S7" s="37"/>
      <c r="T7" s="28"/>
      <c r="U7" s="28"/>
      <c r="V7" s="29" t="s">
        <v>26</v>
      </c>
      <c r="W7" s="29" t="s">
        <v>28</v>
      </c>
    </row>
    <row r="8" spans="1:23" ht="15.75">
      <c r="A8" s="38" t="s">
        <v>15</v>
      </c>
      <c r="B8" s="42"/>
      <c r="C8" s="42"/>
      <c r="D8" s="38"/>
      <c r="E8" s="37" t="s">
        <v>39</v>
      </c>
      <c r="F8" s="37"/>
      <c r="G8" s="37"/>
      <c r="H8" s="37" t="s">
        <v>39</v>
      </c>
      <c r="I8" s="37"/>
      <c r="J8" s="37"/>
      <c r="K8" s="37" t="s">
        <v>5</v>
      </c>
      <c r="L8" s="37"/>
      <c r="M8" s="37" t="s">
        <v>7</v>
      </c>
      <c r="N8" s="37"/>
      <c r="O8" s="37"/>
      <c r="P8" s="37"/>
      <c r="Q8" s="37"/>
      <c r="R8" s="37" t="s">
        <v>39</v>
      </c>
      <c r="S8" s="37"/>
      <c r="T8" s="28"/>
      <c r="U8" s="28"/>
      <c r="V8" s="50" t="s">
        <v>27</v>
      </c>
      <c r="W8" s="50" t="s">
        <v>40</v>
      </c>
    </row>
    <row r="9" spans="1:23" ht="15.75">
      <c r="A9" s="7" t="s">
        <v>18</v>
      </c>
      <c r="B9" s="5"/>
      <c r="C9" s="5"/>
      <c r="D9" s="7"/>
      <c r="E9" s="37" t="s">
        <v>7</v>
      </c>
      <c r="F9" s="37" t="s">
        <v>5</v>
      </c>
      <c r="G9" s="37"/>
      <c r="H9" s="37" t="s">
        <v>5</v>
      </c>
      <c r="I9" s="37"/>
      <c r="J9" s="37"/>
      <c r="K9" s="37"/>
      <c r="L9" s="37"/>
      <c r="M9" s="37"/>
      <c r="N9" s="37"/>
      <c r="O9" s="37"/>
      <c r="P9" s="37"/>
      <c r="Q9" s="37"/>
      <c r="R9" s="37" t="s">
        <v>5</v>
      </c>
      <c r="S9" s="37"/>
      <c r="U9" s="28" t="s">
        <v>29</v>
      </c>
      <c r="V9" s="31">
        <v>75000</v>
      </c>
      <c r="W9" s="31">
        <v>20000</v>
      </c>
    </row>
    <row r="10" spans="1:23" ht="15.75">
      <c r="A10" s="38" t="s">
        <v>47</v>
      </c>
      <c r="B10" s="42"/>
      <c r="C10" s="42"/>
      <c r="D10" s="38"/>
      <c r="E10" s="37" t="s">
        <v>39</v>
      </c>
      <c r="F10" s="37" t="s">
        <v>5</v>
      </c>
      <c r="G10" s="37"/>
      <c r="H10" s="37" t="s">
        <v>39</v>
      </c>
      <c r="I10" s="37"/>
      <c r="J10" s="37"/>
      <c r="K10" s="37"/>
      <c r="L10" s="37"/>
      <c r="M10" s="37"/>
      <c r="N10" s="37"/>
      <c r="O10" s="37"/>
      <c r="P10" s="37" t="s">
        <v>5</v>
      </c>
      <c r="Q10" s="37"/>
      <c r="R10" s="37" t="s">
        <v>5</v>
      </c>
      <c r="S10" s="37" t="s">
        <v>7</v>
      </c>
      <c r="U10" s="28" t="s">
        <v>30</v>
      </c>
      <c r="V10" s="31">
        <v>1000</v>
      </c>
      <c r="W10" s="31">
        <v>1000</v>
      </c>
    </row>
    <row r="11" spans="1:23" ht="15.75">
      <c r="A11" s="38" t="s">
        <v>34</v>
      </c>
      <c r="B11" s="42"/>
      <c r="C11" s="42"/>
      <c r="D11" s="38"/>
      <c r="E11" s="37" t="s">
        <v>39</v>
      </c>
      <c r="F11" s="37"/>
      <c r="G11" s="37"/>
      <c r="H11" s="37" t="s">
        <v>39</v>
      </c>
      <c r="I11" s="37"/>
      <c r="J11" s="37" t="s">
        <v>7</v>
      </c>
      <c r="K11" s="37"/>
      <c r="L11" s="37" t="s">
        <v>38</v>
      </c>
      <c r="M11" s="37"/>
      <c r="N11" s="37"/>
      <c r="O11" s="37" t="s">
        <v>5</v>
      </c>
      <c r="P11" s="37" t="s">
        <v>5</v>
      </c>
      <c r="Q11" s="37"/>
      <c r="R11" s="37" t="s">
        <v>39</v>
      </c>
      <c r="S11" s="37"/>
    </row>
    <row r="12" spans="1:23" ht="15.75">
      <c r="A12" s="38" t="s">
        <v>35</v>
      </c>
      <c r="B12" s="42"/>
      <c r="C12" s="42"/>
      <c r="D12" s="38"/>
      <c r="E12" s="37" t="s">
        <v>39</v>
      </c>
      <c r="F12" s="37"/>
      <c r="G12" s="37"/>
      <c r="H12" s="37" t="s">
        <v>39</v>
      </c>
      <c r="I12" s="37"/>
      <c r="J12" s="37" t="s">
        <v>5</v>
      </c>
      <c r="K12" s="37" t="s">
        <v>5</v>
      </c>
      <c r="L12" s="37" t="s">
        <v>7</v>
      </c>
      <c r="M12" s="37" t="s">
        <v>5</v>
      </c>
      <c r="N12" s="37"/>
      <c r="O12" s="37"/>
      <c r="P12" s="37"/>
      <c r="Q12" s="37"/>
      <c r="R12" s="37" t="s">
        <v>39</v>
      </c>
      <c r="S12" s="37"/>
    </row>
    <row r="13" spans="1:23" ht="15.75">
      <c r="A13" s="38" t="s">
        <v>36</v>
      </c>
      <c r="B13" s="42"/>
      <c r="C13" s="42"/>
      <c r="D13" s="38"/>
      <c r="E13" s="37" t="s">
        <v>39</v>
      </c>
      <c r="F13" s="37" t="s">
        <v>7</v>
      </c>
      <c r="G13" s="37"/>
      <c r="H13" s="37" t="s">
        <v>39</v>
      </c>
      <c r="I13" s="37"/>
      <c r="J13" s="37"/>
      <c r="K13" s="37"/>
      <c r="L13" s="37"/>
      <c r="M13" s="37"/>
      <c r="N13" s="37"/>
      <c r="O13" s="37" t="s">
        <v>5</v>
      </c>
      <c r="P13" s="37" t="s">
        <v>5</v>
      </c>
      <c r="Q13" s="37"/>
      <c r="R13" s="37" t="s">
        <v>39</v>
      </c>
      <c r="S13" s="37" t="s">
        <v>38</v>
      </c>
    </row>
    <row r="14" spans="1:23" ht="16.5" thickBot="1">
      <c r="A14" s="10" t="s">
        <v>37</v>
      </c>
      <c r="B14" s="11"/>
      <c r="C14" s="11"/>
      <c r="D14" s="10"/>
      <c r="E14" s="12" t="s">
        <v>5</v>
      </c>
      <c r="F14" s="12" t="s">
        <v>5</v>
      </c>
      <c r="G14" s="12"/>
      <c r="H14" s="12" t="s">
        <v>7</v>
      </c>
      <c r="I14" s="12"/>
      <c r="J14" s="12" t="s">
        <v>5</v>
      </c>
      <c r="K14" s="12" t="s">
        <v>5</v>
      </c>
      <c r="L14" s="12" t="s">
        <v>5</v>
      </c>
      <c r="M14" s="12" t="s">
        <v>5</v>
      </c>
      <c r="N14" s="12"/>
      <c r="O14" s="12" t="s">
        <v>5</v>
      </c>
      <c r="P14" s="12" t="s">
        <v>5</v>
      </c>
      <c r="Q14" s="12"/>
      <c r="R14" s="12" t="s">
        <v>5</v>
      </c>
      <c r="S14" s="12" t="s">
        <v>5</v>
      </c>
    </row>
    <row r="15" spans="1:23" ht="16.5" thickTop="1">
      <c r="A15" s="7"/>
      <c r="B15" s="13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9"/>
      <c r="P15" s="9"/>
      <c r="Q15" s="9"/>
      <c r="R15" s="9"/>
      <c r="S15" s="9"/>
    </row>
    <row r="16" spans="1:23">
      <c r="A16" s="14" t="s">
        <v>8</v>
      </c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9"/>
      <c r="P16" s="9"/>
      <c r="Q16" s="9"/>
      <c r="R16" s="9"/>
      <c r="S16" s="9"/>
    </row>
    <row r="17" spans="1:19" ht="15.75">
      <c r="A17" s="5"/>
      <c r="B17" s="5"/>
      <c r="C17" s="15"/>
      <c r="D17" s="16" t="s">
        <v>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outlineLevel="1">
      <c r="A18" s="7" t="s">
        <v>34</v>
      </c>
      <c r="B18" s="15"/>
      <c r="C18" s="34">
        <v>41570</v>
      </c>
      <c r="D18" s="1">
        <f t="shared" ref="D18:D30" si="0">SUM(E18:S18)</f>
        <v>4000</v>
      </c>
      <c r="E18" s="1">
        <v>0</v>
      </c>
      <c r="F18" s="1"/>
      <c r="G18" s="1"/>
      <c r="H18" s="1">
        <v>0</v>
      </c>
      <c r="I18" s="1"/>
      <c r="J18" s="1">
        <v>1000</v>
      </c>
      <c r="K18" s="1"/>
      <c r="L18" s="1">
        <v>1000</v>
      </c>
      <c r="M18" s="1"/>
      <c r="N18" s="47"/>
      <c r="O18" s="1">
        <v>1000</v>
      </c>
      <c r="P18" s="1">
        <v>1000</v>
      </c>
      <c r="Q18" s="1"/>
      <c r="R18" s="1">
        <v>0</v>
      </c>
      <c r="S18" s="1"/>
    </row>
    <row r="19" spans="1:19" outlineLevel="1">
      <c r="A19" s="7" t="s">
        <v>34</v>
      </c>
      <c r="B19" s="15"/>
      <c r="C19" s="34">
        <v>41589</v>
      </c>
      <c r="D19" s="1">
        <f t="shared" si="0"/>
        <v>3000</v>
      </c>
      <c r="E19" s="1">
        <v>0</v>
      </c>
      <c r="F19" s="1"/>
      <c r="G19" s="1"/>
      <c r="H19" s="1">
        <v>0</v>
      </c>
      <c r="I19" s="1"/>
      <c r="J19" s="1">
        <v>1000</v>
      </c>
      <c r="K19" s="1">
        <v>0</v>
      </c>
      <c r="L19" s="1"/>
      <c r="M19" s="1"/>
      <c r="N19" s="47"/>
      <c r="O19" s="1">
        <v>1000</v>
      </c>
      <c r="P19" s="1">
        <v>1000</v>
      </c>
      <c r="Q19" s="1"/>
      <c r="R19" s="1">
        <v>0</v>
      </c>
      <c r="S19" s="1"/>
    </row>
    <row r="20" spans="1:19" outlineLevel="1">
      <c r="A20" s="7" t="s">
        <v>41</v>
      </c>
      <c r="B20" s="15"/>
      <c r="C20" s="17">
        <v>41561</v>
      </c>
      <c r="D20" s="1">
        <f t="shared" si="0"/>
        <v>2000</v>
      </c>
      <c r="E20" s="1">
        <v>0</v>
      </c>
      <c r="F20" s="1"/>
      <c r="G20" s="1"/>
      <c r="H20" s="1">
        <v>0</v>
      </c>
      <c r="I20" s="1"/>
      <c r="J20" s="1">
        <v>1000</v>
      </c>
      <c r="K20" s="1">
        <v>0</v>
      </c>
      <c r="L20" s="1">
        <v>1000</v>
      </c>
      <c r="M20" s="1"/>
      <c r="N20" s="47"/>
      <c r="O20" s="1"/>
      <c r="P20" s="1"/>
      <c r="Q20" s="1"/>
      <c r="R20" s="1"/>
      <c r="S20" s="1"/>
    </row>
    <row r="21" spans="1:19" outlineLevel="1">
      <c r="A21" s="7" t="s">
        <v>42</v>
      </c>
      <c r="B21" s="15"/>
      <c r="C21" s="17">
        <v>41558</v>
      </c>
      <c r="D21" s="1">
        <f t="shared" si="0"/>
        <v>4000</v>
      </c>
      <c r="E21" s="1">
        <v>0</v>
      </c>
      <c r="F21" s="1">
        <v>1000</v>
      </c>
      <c r="G21" s="1"/>
      <c r="H21" s="1">
        <v>0</v>
      </c>
      <c r="I21" s="1"/>
      <c r="J21" s="1"/>
      <c r="K21" s="1"/>
      <c r="L21" s="1"/>
      <c r="M21" s="1"/>
      <c r="N21" s="47"/>
      <c r="O21" s="1">
        <v>1000</v>
      </c>
      <c r="P21" s="1">
        <v>1000</v>
      </c>
      <c r="Q21" s="1"/>
      <c r="R21" s="1"/>
      <c r="S21" s="1">
        <v>1000</v>
      </c>
    </row>
    <row r="22" spans="1:19" outlineLevel="1">
      <c r="A22" s="15" t="s">
        <v>16</v>
      </c>
      <c r="B22" s="15"/>
      <c r="C22" s="17">
        <v>41589</v>
      </c>
      <c r="D22" s="1">
        <f t="shared" si="0"/>
        <v>2000</v>
      </c>
      <c r="E22" s="1">
        <v>0</v>
      </c>
      <c r="F22" s="1">
        <v>0</v>
      </c>
      <c r="G22" s="1"/>
      <c r="H22" s="1">
        <v>0</v>
      </c>
      <c r="I22" s="1"/>
      <c r="J22" s="1">
        <v>1000</v>
      </c>
      <c r="K22" s="1"/>
      <c r="L22" s="1">
        <v>1000</v>
      </c>
      <c r="M22" s="1">
        <v>0</v>
      </c>
      <c r="N22" s="47" t="s">
        <v>48</v>
      </c>
      <c r="O22" s="1">
        <v>0</v>
      </c>
      <c r="P22" s="1">
        <v>0</v>
      </c>
      <c r="Q22" s="1"/>
      <c r="R22" s="1">
        <v>0</v>
      </c>
      <c r="S22" s="1"/>
    </row>
    <row r="23" spans="1:19" outlineLevel="1">
      <c r="A23" s="15" t="s">
        <v>15</v>
      </c>
      <c r="B23" s="15"/>
      <c r="C23" s="17">
        <v>41589</v>
      </c>
      <c r="D23" s="1">
        <f t="shared" si="0"/>
        <v>0</v>
      </c>
      <c r="E23" s="1">
        <v>0</v>
      </c>
      <c r="F23" s="1">
        <v>0</v>
      </c>
      <c r="G23" s="1"/>
      <c r="H23" s="1">
        <v>0</v>
      </c>
      <c r="I23" s="1"/>
      <c r="J23" s="1"/>
      <c r="K23" s="1">
        <v>0</v>
      </c>
      <c r="L23" s="1"/>
      <c r="M23" s="1">
        <v>0</v>
      </c>
      <c r="N23" s="47" t="s">
        <v>48</v>
      </c>
      <c r="O23" s="1">
        <v>0</v>
      </c>
      <c r="P23" s="1">
        <v>0</v>
      </c>
      <c r="Q23" s="1"/>
      <c r="R23" s="1">
        <v>0</v>
      </c>
      <c r="S23" s="1"/>
    </row>
    <row r="24" spans="1:19" outlineLevel="1">
      <c r="A24" s="35" t="s">
        <v>17</v>
      </c>
      <c r="B24" s="35"/>
      <c r="C24" s="34">
        <v>41579</v>
      </c>
      <c r="D24" s="1">
        <f t="shared" si="0"/>
        <v>3000</v>
      </c>
      <c r="E24" s="32">
        <v>0</v>
      </c>
      <c r="F24" s="32"/>
      <c r="G24" s="32"/>
      <c r="H24" s="32">
        <v>0</v>
      </c>
      <c r="I24" s="32"/>
      <c r="J24" s="32"/>
      <c r="K24" s="32"/>
      <c r="L24" s="32"/>
      <c r="M24" s="32"/>
      <c r="N24" s="48"/>
      <c r="O24" s="32"/>
      <c r="P24" s="32">
        <v>1000</v>
      </c>
      <c r="Q24" s="32"/>
      <c r="R24" s="32">
        <v>1000</v>
      </c>
      <c r="S24" s="32">
        <v>1000</v>
      </c>
    </row>
    <row r="25" spans="1:19" outlineLevel="1">
      <c r="A25" s="15" t="s">
        <v>21</v>
      </c>
      <c r="B25" s="15"/>
      <c r="C25" s="17">
        <v>41549</v>
      </c>
      <c r="D25" s="1">
        <f t="shared" si="0"/>
        <v>1000</v>
      </c>
      <c r="E25" s="1">
        <v>0</v>
      </c>
      <c r="F25" s="32"/>
      <c r="G25" s="32"/>
      <c r="H25" s="1">
        <v>0</v>
      </c>
      <c r="I25" s="1"/>
      <c r="J25" s="1"/>
      <c r="K25" s="1">
        <v>0</v>
      </c>
      <c r="L25" s="1"/>
      <c r="M25" s="1"/>
      <c r="N25" s="47"/>
      <c r="O25" s="1">
        <v>1000</v>
      </c>
      <c r="P25" s="1"/>
      <c r="Q25" s="1"/>
      <c r="R25" s="1">
        <v>0</v>
      </c>
      <c r="S25" s="1"/>
    </row>
    <row r="26" spans="1:19" outlineLevel="1">
      <c r="A26" s="15" t="s">
        <v>21</v>
      </c>
      <c r="B26" s="15"/>
      <c r="C26" s="17">
        <v>41589</v>
      </c>
      <c r="D26" s="1">
        <f t="shared" si="0"/>
        <v>2000</v>
      </c>
      <c r="E26" s="1">
        <v>0</v>
      </c>
      <c r="F26" s="1">
        <v>1000</v>
      </c>
      <c r="G26" s="1"/>
      <c r="H26" s="1">
        <v>0</v>
      </c>
      <c r="I26" s="1"/>
      <c r="J26" s="1"/>
      <c r="K26" s="1">
        <v>0</v>
      </c>
      <c r="L26" s="1"/>
      <c r="M26" s="1"/>
      <c r="N26" s="47"/>
      <c r="O26" s="1">
        <v>1000</v>
      </c>
      <c r="P26" s="1"/>
      <c r="Q26" s="1"/>
      <c r="R26" s="1">
        <v>0</v>
      </c>
      <c r="S26" s="1"/>
    </row>
    <row r="27" spans="1:19" outlineLevel="1">
      <c r="A27" s="15" t="s">
        <v>18</v>
      </c>
      <c r="B27" s="15"/>
      <c r="C27" s="17">
        <v>41589</v>
      </c>
      <c r="D27" s="1">
        <f t="shared" si="0"/>
        <v>3000</v>
      </c>
      <c r="E27" s="1">
        <v>1000</v>
      </c>
      <c r="F27" s="1">
        <v>1000</v>
      </c>
      <c r="G27" s="1"/>
      <c r="H27" s="1">
        <v>0</v>
      </c>
      <c r="I27" s="1"/>
      <c r="J27" s="1"/>
      <c r="K27" s="1"/>
      <c r="L27" s="1"/>
      <c r="M27" s="1"/>
      <c r="N27" s="47"/>
      <c r="O27" s="1"/>
      <c r="P27" s="1"/>
      <c r="Q27" s="1"/>
      <c r="R27" s="1">
        <v>1000</v>
      </c>
      <c r="S27" s="1"/>
    </row>
    <row r="28" spans="1:19" outlineLevel="1">
      <c r="A28" s="35" t="s">
        <v>43</v>
      </c>
      <c r="B28" s="15"/>
      <c r="C28" s="17">
        <v>41590</v>
      </c>
      <c r="D28" s="1">
        <f t="shared" si="0"/>
        <v>8000</v>
      </c>
      <c r="E28" s="1">
        <v>1000</v>
      </c>
      <c r="F28" s="1">
        <v>1000</v>
      </c>
      <c r="G28" s="1"/>
      <c r="H28" s="1">
        <v>0</v>
      </c>
      <c r="I28" s="1"/>
      <c r="J28" s="1">
        <v>1000</v>
      </c>
      <c r="K28" s="1">
        <v>0</v>
      </c>
      <c r="L28" s="1">
        <v>1000</v>
      </c>
      <c r="M28" s="1">
        <v>0</v>
      </c>
      <c r="N28" s="47" t="s">
        <v>48</v>
      </c>
      <c r="O28" s="1">
        <v>1000</v>
      </c>
      <c r="P28" s="1">
        <v>1000</v>
      </c>
      <c r="Q28" s="1"/>
      <c r="R28" s="1">
        <v>1000</v>
      </c>
      <c r="S28" s="1">
        <v>1000</v>
      </c>
    </row>
    <row r="29" spans="1:19" outlineLevel="1">
      <c r="A29" s="15" t="s">
        <v>10</v>
      </c>
      <c r="B29" s="15"/>
      <c r="C29" s="17">
        <v>41590</v>
      </c>
      <c r="D29" s="1">
        <f t="shared" si="0"/>
        <v>8000</v>
      </c>
      <c r="E29" s="1">
        <v>1000</v>
      </c>
      <c r="F29" s="1">
        <v>1000</v>
      </c>
      <c r="G29" s="1"/>
      <c r="H29" s="1">
        <v>0</v>
      </c>
      <c r="I29" s="1"/>
      <c r="J29" s="1">
        <v>1000</v>
      </c>
      <c r="K29" s="1">
        <v>0</v>
      </c>
      <c r="L29" s="1">
        <v>1000</v>
      </c>
      <c r="M29" s="1">
        <v>0</v>
      </c>
      <c r="N29" s="47" t="s">
        <v>48</v>
      </c>
      <c r="O29" s="1">
        <v>1000</v>
      </c>
      <c r="P29" s="1">
        <v>1000</v>
      </c>
      <c r="Q29" s="1"/>
      <c r="R29" s="1">
        <v>1000</v>
      </c>
      <c r="S29" s="1">
        <v>1000</v>
      </c>
    </row>
    <row r="30" spans="1:19" outlineLevel="1">
      <c r="A30" s="15" t="s">
        <v>22</v>
      </c>
      <c r="B30" s="15"/>
      <c r="C30" s="17"/>
      <c r="D30" s="33">
        <f t="shared" si="0"/>
        <v>53750</v>
      </c>
      <c r="E30" s="26">
        <v>18750</v>
      </c>
      <c r="F30" s="26">
        <v>5000</v>
      </c>
      <c r="G30" s="26"/>
      <c r="H30" s="26"/>
      <c r="I30" s="26"/>
      <c r="J30" s="26">
        <v>5000</v>
      </c>
      <c r="K30" s="26">
        <v>0</v>
      </c>
      <c r="L30" s="26">
        <v>5000</v>
      </c>
      <c r="M30" s="26">
        <v>0</v>
      </c>
      <c r="N30" s="46" t="s">
        <v>48</v>
      </c>
      <c r="O30" s="26">
        <v>5000</v>
      </c>
      <c r="P30" s="26">
        <v>5000</v>
      </c>
      <c r="Q30" s="26"/>
      <c r="R30" s="26">
        <v>5000</v>
      </c>
      <c r="S30" s="33">
        <v>5000</v>
      </c>
    </row>
    <row r="31" spans="1:19">
      <c r="A31" s="22" t="s">
        <v>51</v>
      </c>
      <c r="B31" s="18"/>
      <c r="C31" s="1"/>
      <c r="D31" s="2">
        <f t="shared" ref="D31:S31" si="1">SUM(D18:D30)</f>
        <v>93750</v>
      </c>
      <c r="E31" s="2">
        <f t="shared" si="1"/>
        <v>21750</v>
      </c>
      <c r="F31" s="2">
        <f t="shared" si="1"/>
        <v>10000</v>
      </c>
      <c r="G31" s="2"/>
      <c r="H31" s="2">
        <f t="shared" si="1"/>
        <v>0</v>
      </c>
      <c r="I31" s="2"/>
      <c r="J31" s="2">
        <f t="shared" si="1"/>
        <v>11000</v>
      </c>
      <c r="K31" s="2">
        <f t="shared" si="1"/>
        <v>0</v>
      </c>
      <c r="L31" s="2">
        <f t="shared" si="1"/>
        <v>10000</v>
      </c>
      <c r="M31" s="2">
        <f t="shared" si="1"/>
        <v>0</v>
      </c>
      <c r="N31" s="43"/>
      <c r="O31" s="2">
        <f t="shared" si="1"/>
        <v>12000</v>
      </c>
      <c r="P31" s="2">
        <f t="shared" si="1"/>
        <v>11000</v>
      </c>
      <c r="Q31" s="2"/>
      <c r="R31" s="2">
        <f t="shared" si="1"/>
        <v>9000</v>
      </c>
      <c r="S31" s="2">
        <f t="shared" si="1"/>
        <v>9000</v>
      </c>
    </row>
    <row r="32" spans="1:19">
      <c r="A32" s="22"/>
      <c r="B32" s="18"/>
      <c r="C32" s="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outlineLevel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outlineLevel="1">
      <c r="A34" s="38" t="s">
        <v>34</v>
      </c>
      <c r="B34" s="35"/>
      <c r="C34" s="39">
        <v>41681</v>
      </c>
      <c r="D34" s="32">
        <f t="shared" ref="D34:D42" si="2">SUM(E34:S34)</f>
        <v>4000</v>
      </c>
      <c r="E34" s="32">
        <v>0</v>
      </c>
      <c r="F34" s="32"/>
      <c r="G34" s="32"/>
      <c r="H34" s="32">
        <v>0</v>
      </c>
      <c r="I34" s="32"/>
      <c r="J34" s="32">
        <v>1000</v>
      </c>
      <c r="K34" s="32"/>
      <c r="L34" s="32">
        <v>1000</v>
      </c>
      <c r="M34" s="32"/>
      <c r="N34" s="32"/>
      <c r="O34" s="32">
        <v>1000</v>
      </c>
      <c r="P34" s="32">
        <v>1000</v>
      </c>
      <c r="Q34" s="32"/>
      <c r="R34" s="32">
        <v>0</v>
      </c>
      <c r="S34" s="32"/>
    </row>
    <row r="35" spans="1:19" outlineLevel="1">
      <c r="A35" s="38" t="s">
        <v>41</v>
      </c>
      <c r="B35" s="35"/>
      <c r="C35" s="39">
        <v>41681</v>
      </c>
      <c r="D35" s="32">
        <f t="shared" si="2"/>
        <v>2000</v>
      </c>
      <c r="E35" s="32">
        <v>0</v>
      </c>
      <c r="F35" s="32"/>
      <c r="G35" s="32"/>
      <c r="H35" s="32">
        <v>0</v>
      </c>
      <c r="I35" s="32"/>
      <c r="J35" s="32">
        <v>1000</v>
      </c>
      <c r="K35" s="32">
        <v>0</v>
      </c>
      <c r="L35" s="32">
        <v>1000</v>
      </c>
      <c r="M35" s="32"/>
      <c r="N35" s="32"/>
      <c r="O35" s="32"/>
      <c r="P35" s="32"/>
      <c r="Q35" s="32"/>
      <c r="R35" s="32">
        <v>0</v>
      </c>
      <c r="S35" s="32"/>
    </row>
    <row r="36" spans="1:19" outlineLevel="1">
      <c r="A36" s="38" t="s">
        <v>42</v>
      </c>
      <c r="B36" s="35"/>
      <c r="C36" s="39">
        <v>41668</v>
      </c>
      <c r="D36" s="32">
        <f t="shared" si="2"/>
        <v>4000</v>
      </c>
      <c r="E36" s="32">
        <v>0</v>
      </c>
      <c r="F36" s="32">
        <v>1000</v>
      </c>
      <c r="G36" s="32"/>
      <c r="H36" s="32">
        <v>0</v>
      </c>
      <c r="I36" s="32"/>
      <c r="J36" s="32"/>
      <c r="K36" s="32"/>
      <c r="L36" s="32"/>
      <c r="M36" s="32"/>
      <c r="N36" s="32"/>
      <c r="O36" s="32">
        <v>1000</v>
      </c>
      <c r="P36" s="32">
        <v>1000</v>
      </c>
      <c r="Q36" s="32"/>
      <c r="R36" s="32"/>
      <c r="S36" s="32">
        <v>1000</v>
      </c>
    </row>
    <row r="37" spans="1:19" outlineLevel="1">
      <c r="A37" s="38" t="s">
        <v>34</v>
      </c>
      <c r="B37" s="35"/>
      <c r="C37" s="39">
        <v>41694</v>
      </c>
      <c r="D37" s="32">
        <f t="shared" si="2"/>
        <v>4000</v>
      </c>
      <c r="E37" s="32">
        <v>0</v>
      </c>
      <c r="F37" s="32"/>
      <c r="G37" s="32"/>
      <c r="H37" s="32">
        <v>0</v>
      </c>
      <c r="I37" s="32"/>
      <c r="J37" s="32">
        <v>1000</v>
      </c>
      <c r="K37" s="32"/>
      <c r="L37" s="32">
        <v>1000</v>
      </c>
      <c r="M37" s="32"/>
      <c r="N37" s="32"/>
      <c r="O37" s="32">
        <v>1000</v>
      </c>
      <c r="P37" s="32">
        <v>1000</v>
      </c>
      <c r="Q37" s="32"/>
      <c r="R37" s="32">
        <v>0</v>
      </c>
      <c r="S37" s="32"/>
    </row>
    <row r="38" spans="1:19" outlineLevel="1">
      <c r="A38" s="35" t="s">
        <v>16</v>
      </c>
      <c r="B38" s="35"/>
      <c r="C38" s="39">
        <v>41694</v>
      </c>
      <c r="D38" s="32">
        <f t="shared" si="2"/>
        <v>2000</v>
      </c>
      <c r="E38" s="32">
        <v>0</v>
      </c>
      <c r="F38" s="32"/>
      <c r="G38" s="32"/>
      <c r="H38" s="32">
        <v>0</v>
      </c>
      <c r="I38" s="32"/>
      <c r="J38" s="32">
        <v>1000</v>
      </c>
      <c r="K38" s="32">
        <v>0</v>
      </c>
      <c r="L38" s="32">
        <v>1000</v>
      </c>
      <c r="M38" s="32"/>
      <c r="N38" s="32"/>
      <c r="O38" s="32">
        <v>0</v>
      </c>
      <c r="P38" s="32">
        <v>0</v>
      </c>
      <c r="Q38" s="32"/>
      <c r="R38" s="32">
        <v>0</v>
      </c>
      <c r="S38" s="32"/>
    </row>
    <row r="39" spans="1:19" outlineLevel="1">
      <c r="A39" s="35" t="s">
        <v>47</v>
      </c>
      <c r="B39" s="35"/>
      <c r="C39" s="39">
        <v>41694</v>
      </c>
      <c r="D39" s="32">
        <f t="shared" si="2"/>
        <v>4000</v>
      </c>
      <c r="E39" s="32">
        <v>0</v>
      </c>
      <c r="F39" s="32">
        <v>1000</v>
      </c>
      <c r="G39" s="32"/>
      <c r="H39" s="32">
        <v>0</v>
      </c>
      <c r="I39" s="32"/>
      <c r="J39" s="32">
        <v>0</v>
      </c>
      <c r="K39" s="32">
        <v>0</v>
      </c>
      <c r="L39" s="32"/>
      <c r="M39" s="32"/>
      <c r="N39" s="32"/>
      <c r="O39" s="32"/>
      <c r="P39" s="32">
        <v>1000</v>
      </c>
      <c r="Q39" s="32"/>
      <c r="R39" s="32">
        <v>1000</v>
      </c>
      <c r="S39" s="32">
        <v>1000</v>
      </c>
    </row>
    <row r="40" spans="1:19" outlineLevel="1">
      <c r="A40" s="35" t="s">
        <v>43</v>
      </c>
      <c r="B40" s="35"/>
      <c r="C40" s="39">
        <v>41695</v>
      </c>
      <c r="D40" s="32">
        <f t="shared" si="2"/>
        <v>8000</v>
      </c>
      <c r="E40" s="32">
        <v>1000</v>
      </c>
      <c r="F40" s="32">
        <v>1000</v>
      </c>
      <c r="G40" s="32"/>
      <c r="H40" s="32">
        <v>0</v>
      </c>
      <c r="I40" s="32"/>
      <c r="J40" s="32">
        <v>1000</v>
      </c>
      <c r="K40" s="32">
        <v>0</v>
      </c>
      <c r="L40" s="32">
        <v>1000</v>
      </c>
      <c r="M40" s="32"/>
      <c r="N40" s="32"/>
      <c r="O40" s="32">
        <v>1000</v>
      </c>
      <c r="P40" s="32">
        <v>1000</v>
      </c>
      <c r="Q40" s="32"/>
      <c r="R40" s="32">
        <v>1000</v>
      </c>
      <c r="S40" s="32">
        <v>1000</v>
      </c>
    </row>
    <row r="41" spans="1:19" outlineLevel="1">
      <c r="A41" s="35" t="s">
        <v>10</v>
      </c>
      <c r="B41" s="35"/>
      <c r="C41" s="39">
        <v>41695</v>
      </c>
      <c r="D41" s="32">
        <f t="shared" si="2"/>
        <v>8000</v>
      </c>
      <c r="E41" s="32">
        <v>1000</v>
      </c>
      <c r="F41" s="32">
        <v>1000</v>
      </c>
      <c r="G41" s="32"/>
      <c r="H41" s="32">
        <v>0</v>
      </c>
      <c r="I41" s="32"/>
      <c r="J41" s="32">
        <v>1000</v>
      </c>
      <c r="K41" s="32">
        <v>0</v>
      </c>
      <c r="L41" s="32">
        <v>1000</v>
      </c>
      <c r="M41" s="32"/>
      <c r="N41" s="32"/>
      <c r="O41" s="32">
        <v>1000</v>
      </c>
      <c r="P41" s="32">
        <v>1000</v>
      </c>
      <c r="Q41" s="32"/>
      <c r="R41" s="32">
        <v>1000</v>
      </c>
      <c r="S41" s="32">
        <v>1000</v>
      </c>
    </row>
    <row r="42" spans="1:19" outlineLevel="1">
      <c r="A42" s="35" t="s">
        <v>11</v>
      </c>
      <c r="B42" s="35"/>
      <c r="C42" s="35"/>
      <c r="D42" s="40">
        <f t="shared" si="2"/>
        <v>53750</v>
      </c>
      <c r="E42" s="32">
        <v>18750</v>
      </c>
      <c r="F42" s="32">
        <v>5000</v>
      </c>
      <c r="G42" s="32"/>
      <c r="H42" s="32"/>
      <c r="I42" s="32"/>
      <c r="J42" s="32">
        <v>5000</v>
      </c>
      <c r="K42" s="41">
        <v>0</v>
      </c>
      <c r="L42" s="32">
        <v>5000</v>
      </c>
      <c r="M42" s="41">
        <v>0</v>
      </c>
      <c r="N42" s="45" t="s">
        <v>48</v>
      </c>
      <c r="O42" s="32">
        <v>5000</v>
      </c>
      <c r="P42" s="32">
        <v>5000</v>
      </c>
      <c r="Q42" s="32"/>
      <c r="R42" s="32">
        <v>5000</v>
      </c>
      <c r="S42" s="32">
        <v>5000</v>
      </c>
    </row>
    <row r="43" spans="1:19">
      <c r="A43" s="18" t="s">
        <v>53</v>
      </c>
      <c r="B43" s="18"/>
      <c r="C43" s="15"/>
      <c r="D43" s="2">
        <f>SUM(D33:D42)</f>
        <v>89750</v>
      </c>
      <c r="E43" s="19">
        <f t="shared" ref="E43:S43" si="3">SUM(E34:E42)</f>
        <v>20750</v>
      </c>
      <c r="F43" s="19">
        <f t="shared" si="3"/>
        <v>9000</v>
      </c>
      <c r="G43" s="19">
        <f t="shared" si="3"/>
        <v>0</v>
      </c>
      <c r="H43" s="19">
        <f t="shared" si="3"/>
        <v>0</v>
      </c>
      <c r="I43" s="19">
        <f t="shared" si="3"/>
        <v>0</v>
      </c>
      <c r="J43" s="19">
        <f t="shared" si="3"/>
        <v>11000</v>
      </c>
      <c r="K43" s="19">
        <f t="shared" si="3"/>
        <v>0</v>
      </c>
      <c r="L43" s="19">
        <f t="shared" si="3"/>
        <v>11000</v>
      </c>
      <c r="M43" s="19">
        <f t="shared" si="3"/>
        <v>0</v>
      </c>
      <c r="N43" s="44"/>
      <c r="O43" s="19">
        <f t="shared" si="3"/>
        <v>10000</v>
      </c>
      <c r="P43" s="19">
        <f t="shared" si="3"/>
        <v>11000</v>
      </c>
      <c r="Q43" s="19">
        <f t="shared" si="3"/>
        <v>0</v>
      </c>
      <c r="R43" s="19">
        <f t="shared" si="3"/>
        <v>8000</v>
      </c>
      <c r="S43" s="19">
        <f t="shared" si="3"/>
        <v>9000</v>
      </c>
    </row>
    <row r="44" spans="1:19">
      <c r="A44" s="18"/>
      <c r="B44" s="18"/>
      <c r="C44" s="1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>
      <c r="A45" s="15"/>
      <c r="B45" s="15"/>
      <c r="C45" s="15"/>
      <c r="D45" s="1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outlineLevel="1">
      <c r="A46" s="7" t="s">
        <v>34</v>
      </c>
      <c r="B46" s="15"/>
      <c r="C46" s="34">
        <v>41794</v>
      </c>
      <c r="D46" s="1">
        <f t="shared" ref="D46:D55" si="4">SUM(E46:S46)</f>
        <v>3000</v>
      </c>
      <c r="E46" s="1"/>
      <c r="F46" s="1"/>
      <c r="G46" s="1"/>
      <c r="H46" s="1">
        <v>0</v>
      </c>
      <c r="I46" s="1"/>
      <c r="J46" s="1">
        <v>1000</v>
      </c>
      <c r="K46" s="1"/>
      <c r="L46" s="1">
        <v>1000</v>
      </c>
      <c r="M46" s="1"/>
      <c r="N46" s="1"/>
      <c r="O46" s="1">
        <v>1000</v>
      </c>
      <c r="P46" s="1"/>
      <c r="Q46" s="1"/>
      <c r="R46" s="1">
        <v>0</v>
      </c>
      <c r="S46" s="1"/>
    </row>
    <row r="47" spans="1:19" outlineLevel="1">
      <c r="A47" s="38" t="s">
        <v>41</v>
      </c>
      <c r="B47" s="15"/>
      <c r="C47" s="17">
        <v>41768</v>
      </c>
      <c r="D47" s="1">
        <f t="shared" si="4"/>
        <v>2000</v>
      </c>
      <c r="E47" s="1">
        <v>0</v>
      </c>
      <c r="F47" s="1"/>
      <c r="G47" s="1"/>
      <c r="H47" s="1">
        <v>0</v>
      </c>
      <c r="I47" s="1"/>
      <c r="J47" s="1">
        <v>1000</v>
      </c>
      <c r="K47" s="1">
        <v>0</v>
      </c>
      <c r="L47" s="1">
        <v>1000</v>
      </c>
      <c r="M47" s="1"/>
      <c r="N47" s="1"/>
      <c r="O47" s="1"/>
      <c r="P47" s="1"/>
      <c r="Q47" s="1"/>
      <c r="R47" s="1"/>
      <c r="S47" s="1"/>
    </row>
    <row r="48" spans="1:19" outlineLevel="1">
      <c r="A48" s="7" t="s">
        <v>42</v>
      </c>
      <c r="B48" s="15"/>
      <c r="C48" s="17">
        <v>41772</v>
      </c>
      <c r="D48" s="1">
        <f t="shared" si="4"/>
        <v>3000</v>
      </c>
      <c r="E48" s="1"/>
      <c r="F48" s="1">
        <v>1000</v>
      </c>
      <c r="G48" s="1"/>
      <c r="H48" s="1">
        <v>0</v>
      </c>
      <c r="I48" s="1"/>
      <c r="J48" s="1"/>
      <c r="K48" s="1"/>
      <c r="L48" s="1"/>
      <c r="M48" s="1"/>
      <c r="N48" s="1"/>
      <c r="O48" s="1">
        <v>1000</v>
      </c>
      <c r="P48" s="1">
        <v>1000</v>
      </c>
      <c r="Q48" s="1"/>
      <c r="R48" s="1"/>
      <c r="S48" s="1"/>
    </row>
    <row r="49" spans="1:19" outlineLevel="1">
      <c r="A49" s="7" t="s">
        <v>15</v>
      </c>
      <c r="B49" s="15"/>
      <c r="C49" s="34">
        <v>41807</v>
      </c>
      <c r="D49" s="1">
        <f t="shared" si="4"/>
        <v>0</v>
      </c>
      <c r="E49" s="1">
        <v>0</v>
      </c>
      <c r="F49" s="1"/>
      <c r="G49" s="1"/>
      <c r="H49" s="1">
        <v>0</v>
      </c>
      <c r="I49" s="1"/>
      <c r="J49" s="1">
        <v>0</v>
      </c>
      <c r="K49" s="1"/>
      <c r="L49" s="1">
        <v>0</v>
      </c>
      <c r="M49" s="1"/>
      <c r="N49" s="1"/>
      <c r="O49" s="1"/>
      <c r="P49" s="1"/>
      <c r="Q49" s="1"/>
      <c r="R49" s="1">
        <v>0</v>
      </c>
      <c r="S49" s="1"/>
    </row>
    <row r="50" spans="1:19" outlineLevel="1">
      <c r="A50" s="15" t="s">
        <v>16</v>
      </c>
      <c r="B50" s="15"/>
      <c r="C50" s="34">
        <v>41807</v>
      </c>
      <c r="D50" s="1">
        <f t="shared" si="4"/>
        <v>2000</v>
      </c>
      <c r="E50" s="1">
        <v>0</v>
      </c>
      <c r="F50" s="1"/>
      <c r="G50" s="1"/>
      <c r="H50" s="1">
        <v>0</v>
      </c>
      <c r="I50" s="1"/>
      <c r="J50" s="1">
        <v>1000</v>
      </c>
      <c r="K50" s="1"/>
      <c r="L50" s="1">
        <v>1000</v>
      </c>
      <c r="M50" s="1"/>
      <c r="N50" s="1"/>
      <c r="O50" s="1"/>
      <c r="P50" s="1"/>
      <c r="Q50" s="1"/>
      <c r="R50" s="1">
        <v>0</v>
      </c>
      <c r="S50" s="1"/>
    </row>
    <row r="51" spans="1:19" outlineLevel="1">
      <c r="A51" s="35" t="s">
        <v>17</v>
      </c>
      <c r="B51" s="15"/>
      <c r="C51" s="17">
        <v>41799</v>
      </c>
      <c r="D51" s="1">
        <f t="shared" si="4"/>
        <v>3000</v>
      </c>
      <c r="E51" s="1">
        <v>0</v>
      </c>
      <c r="F51" s="1">
        <v>1000</v>
      </c>
      <c r="G51" s="1"/>
      <c r="H51" s="1">
        <v>0</v>
      </c>
      <c r="I51" s="1"/>
      <c r="J51" s="1"/>
      <c r="K51" s="1"/>
      <c r="L51" s="1"/>
      <c r="M51" s="1"/>
      <c r="N51" s="1"/>
      <c r="O51" s="1"/>
      <c r="P51" s="1"/>
      <c r="Q51" s="1"/>
      <c r="R51" s="1">
        <v>1000</v>
      </c>
      <c r="S51" s="1">
        <v>1000</v>
      </c>
    </row>
    <row r="52" spans="1:19" outlineLevel="1">
      <c r="A52" s="35" t="s">
        <v>18</v>
      </c>
      <c r="B52" s="15"/>
      <c r="C52" s="17">
        <v>41796</v>
      </c>
      <c r="D52" s="1">
        <f t="shared" si="4"/>
        <v>3000</v>
      </c>
      <c r="E52" s="1">
        <v>1000</v>
      </c>
      <c r="F52" s="1">
        <v>1000</v>
      </c>
      <c r="G52" s="1"/>
      <c r="H52" s="1">
        <v>0</v>
      </c>
      <c r="I52" s="1"/>
      <c r="J52" s="1"/>
      <c r="K52" s="1"/>
      <c r="L52" s="1"/>
      <c r="M52" s="1"/>
      <c r="N52" s="1"/>
      <c r="O52" s="1"/>
      <c r="P52" s="1"/>
      <c r="Q52" s="1"/>
      <c r="R52" s="1">
        <v>1000</v>
      </c>
      <c r="S52" s="1"/>
    </row>
    <row r="53" spans="1:19" outlineLevel="1">
      <c r="A53" s="35" t="s">
        <v>43</v>
      </c>
      <c r="B53" s="15"/>
      <c r="C53" s="17">
        <v>41807</v>
      </c>
      <c r="D53" s="1">
        <f t="shared" si="4"/>
        <v>6000</v>
      </c>
      <c r="E53" s="1">
        <v>1000</v>
      </c>
      <c r="F53" s="32">
        <v>1000</v>
      </c>
      <c r="G53" s="32"/>
      <c r="H53" s="1">
        <v>0</v>
      </c>
      <c r="I53" s="1"/>
      <c r="J53" s="1">
        <v>1000</v>
      </c>
      <c r="K53" s="1">
        <v>0</v>
      </c>
      <c r="L53" s="1">
        <v>1000</v>
      </c>
      <c r="M53" s="1"/>
      <c r="N53" s="1"/>
      <c r="O53" s="1"/>
      <c r="P53" s="1"/>
      <c r="Q53" s="1"/>
      <c r="R53" s="1">
        <v>1000</v>
      </c>
      <c r="S53" s="1">
        <v>1000</v>
      </c>
    </row>
    <row r="54" spans="1:19" outlineLevel="1">
      <c r="A54" s="15" t="s">
        <v>10</v>
      </c>
      <c r="B54" s="15"/>
      <c r="C54" s="34">
        <v>41807</v>
      </c>
      <c r="D54" s="1">
        <f t="shared" si="4"/>
        <v>8000</v>
      </c>
      <c r="E54" s="1">
        <v>1000</v>
      </c>
      <c r="F54" s="1">
        <v>1000</v>
      </c>
      <c r="G54" s="1"/>
      <c r="H54" s="1">
        <v>0</v>
      </c>
      <c r="I54" s="1">
        <v>1000</v>
      </c>
      <c r="J54" s="1">
        <v>1000</v>
      </c>
      <c r="K54" s="1">
        <v>0</v>
      </c>
      <c r="L54" s="1">
        <v>1000</v>
      </c>
      <c r="M54" s="1"/>
      <c r="N54" s="1"/>
      <c r="O54" s="1"/>
      <c r="P54" s="1"/>
      <c r="Q54" s="1">
        <v>1000</v>
      </c>
      <c r="R54" s="1">
        <v>1000</v>
      </c>
      <c r="S54" s="1">
        <v>1000</v>
      </c>
    </row>
    <row r="55" spans="1:19" outlineLevel="1">
      <c r="A55" s="15" t="s">
        <v>12</v>
      </c>
      <c r="B55" s="15"/>
      <c r="C55" s="15"/>
      <c r="D55" s="33">
        <f t="shared" si="4"/>
        <v>55288.461538461532</v>
      </c>
      <c r="E55" s="26">
        <f>(18750*((30+31+16)/91))+(5000*(14/91))</f>
        <v>16634.615384615383</v>
      </c>
      <c r="F55" s="32">
        <v>5000</v>
      </c>
      <c r="G55" s="26">
        <f>(5000*(14/91))</f>
        <v>769.23076923076928</v>
      </c>
      <c r="H55" s="32"/>
      <c r="I55" s="26">
        <f>(5000*(14/91))</f>
        <v>769.23076923076928</v>
      </c>
      <c r="J55" s="26">
        <f>(5000*((30+31+16)/91))+(18750*(14/91))</f>
        <v>7115.3846153846152</v>
      </c>
      <c r="K55" s="41">
        <v>0</v>
      </c>
      <c r="L55" s="32">
        <v>5000</v>
      </c>
      <c r="M55" s="41">
        <v>0</v>
      </c>
      <c r="N55" s="45" t="s">
        <v>48</v>
      </c>
      <c r="O55" s="32">
        <v>5000</v>
      </c>
      <c r="P55" s="26">
        <f>(5000*((30+31+16)/91))</f>
        <v>4230.7692307692305</v>
      </c>
      <c r="Q55" s="26">
        <f>(5000*(14/91))</f>
        <v>769.23076923076928</v>
      </c>
      <c r="R55" s="32">
        <v>5000</v>
      </c>
      <c r="S55" s="32">
        <v>5000</v>
      </c>
    </row>
    <row r="56" spans="1:19">
      <c r="A56" s="18" t="s">
        <v>54</v>
      </c>
      <c r="B56" s="18"/>
      <c r="C56" s="15"/>
      <c r="D56" s="2">
        <f t="shared" ref="D56:M56" si="5">SUM(D46:D55)</f>
        <v>85288.461538461532</v>
      </c>
      <c r="E56" s="19">
        <f t="shared" si="5"/>
        <v>19634.615384615383</v>
      </c>
      <c r="F56" s="19">
        <f t="shared" si="5"/>
        <v>10000</v>
      </c>
      <c r="G56" s="19">
        <f t="shared" si="5"/>
        <v>769.23076923076928</v>
      </c>
      <c r="H56" s="19">
        <f t="shared" si="5"/>
        <v>0</v>
      </c>
      <c r="I56" s="19">
        <f t="shared" si="5"/>
        <v>1769.2307692307693</v>
      </c>
      <c r="J56" s="19">
        <f t="shared" si="5"/>
        <v>12115.384615384615</v>
      </c>
      <c r="K56" s="19">
        <f t="shared" si="5"/>
        <v>0</v>
      </c>
      <c r="L56" s="19">
        <f t="shared" si="5"/>
        <v>10000</v>
      </c>
      <c r="M56" s="19">
        <f t="shared" si="5"/>
        <v>0</v>
      </c>
      <c r="N56" s="44"/>
      <c r="O56" s="19">
        <f>SUM(O46:O55)</f>
        <v>7000</v>
      </c>
      <c r="P56" s="19">
        <f>SUM(P46:P55)</f>
        <v>5230.7692307692305</v>
      </c>
      <c r="Q56" s="19">
        <f>SUM(Q46:Q55)</f>
        <v>1769.2307692307693</v>
      </c>
      <c r="R56" s="19">
        <f>SUM(R46:R55)</f>
        <v>9000</v>
      </c>
      <c r="S56" s="19">
        <f>SUM(S46:S55)</f>
        <v>8000</v>
      </c>
    </row>
    <row r="57" spans="1:19">
      <c r="A57" s="15"/>
      <c r="B57" s="15"/>
      <c r="C57" s="15"/>
      <c r="D57" s="20"/>
      <c r="E57" s="20"/>
      <c r="F57" s="21"/>
      <c r="G57" s="21"/>
      <c r="H57" s="1"/>
      <c r="I57" s="1"/>
      <c r="J57" s="1"/>
      <c r="K57" s="1"/>
      <c r="L57" s="1"/>
      <c r="M57" s="20"/>
      <c r="N57" s="20"/>
      <c r="O57" s="20"/>
      <c r="P57" s="20"/>
      <c r="Q57" s="20"/>
      <c r="R57" s="20"/>
      <c r="S57" s="21"/>
    </row>
    <row r="58" spans="1:19">
      <c r="A58" s="15"/>
      <c r="B58" s="15"/>
      <c r="C58" s="15"/>
      <c r="D58" s="21"/>
      <c r="E58" s="21"/>
      <c r="F58" s="21"/>
      <c r="G58" s="21"/>
      <c r="H58" s="1"/>
      <c r="I58" s="1"/>
      <c r="J58" s="1"/>
      <c r="K58" s="1"/>
      <c r="L58" s="1"/>
      <c r="M58" s="21"/>
      <c r="N58" s="21"/>
      <c r="O58" s="21"/>
      <c r="P58" s="21"/>
      <c r="Q58" s="21"/>
      <c r="R58" s="21"/>
      <c r="S58" s="21"/>
    </row>
    <row r="59" spans="1:19" outlineLevel="1">
      <c r="A59" s="38" t="s">
        <v>34</v>
      </c>
      <c r="B59" s="15"/>
      <c r="C59" s="17"/>
      <c r="D59" s="1">
        <f t="shared" ref="D59:D67" si="6">SUM(E59:S59)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outlineLevel="1">
      <c r="A60" s="38" t="s">
        <v>34</v>
      </c>
      <c r="B60" s="35"/>
      <c r="C60" s="34"/>
      <c r="D60" s="32">
        <f>SUM(E60:S60)</f>
        <v>0</v>
      </c>
      <c r="E60" s="32"/>
      <c r="F60" s="32"/>
      <c r="G60" s="32"/>
      <c r="H60" s="32"/>
      <c r="I60" s="32"/>
      <c r="J60" s="32"/>
      <c r="K60" s="32"/>
      <c r="L60" s="32"/>
      <c r="M60" s="32"/>
      <c r="N60" s="48"/>
      <c r="O60" s="32"/>
      <c r="P60" s="32"/>
      <c r="Q60" s="32"/>
      <c r="R60" s="32"/>
      <c r="S60" s="32"/>
    </row>
    <row r="61" spans="1:19" outlineLevel="1">
      <c r="A61" s="38" t="s">
        <v>41</v>
      </c>
      <c r="B61" s="15"/>
      <c r="C61" s="17"/>
      <c r="D61" s="1">
        <f t="shared" si="6"/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" customHeight="1" outlineLevel="1">
      <c r="A62" s="7" t="s">
        <v>42</v>
      </c>
      <c r="B62" s="15"/>
      <c r="C62" s="17"/>
      <c r="D62" s="1">
        <f t="shared" si="6"/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outlineLevel="1">
      <c r="A63" s="35" t="s">
        <v>16</v>
      </c>
      <c r="B63" s="15"/>
      <c r="C63" s="17"/>
      <c r="D63" s="1">
        <f t="shared" si="6"/>
        <v>0</v>
      </c>
      <c r="E63" s="1"/>
      <c r="F63" s="1"/>
      <c r="G63" s="1"/>
      <c r="H63" s="1"/>
      <c r="I63" s="1"/>
      <c r="J63" s="1"/>
      <c r="K63" s="1"/>
      <c r="L63" s="1"/>
      <c r="M63" s="32"/>
      <c r="N63" s="47"/>
      <c r="O63" s="1"/>
      <c r="P63" s="1"/>
      <c r="Q63" s="1"/>
      <c r="R63" s="1"/>
      <c r="S63" s="1"/>
    </row>
    <row r="64" spans="1:19" outlineLevel="1">
      <c r="A64" s="35" t="s">
        <v>17</v>
      </c>
      <c r="B64" s="35"/>
      <c r="C64" s="34"/>
      <c r="D64" s="32">
        <f t="shared" si="6"/>
        <v>0</v>
      </c>
      <c r="E64" s="32"/>
      <c r="F64" s="32"/>
      <c r="G64" s="32"/>
      <c r="H64" s="32"/>
      <c r="I64" s="32"/>
      <c r="J64" s="32"/>
      <c r="K64" s="32"/>
      <c r="L64" s="32"/>
      <c r="M64" s="32"/>
      <c r="N64" s="48"/>
      <c r="O64" s="32"/>
      <c r="P64" s="32"/>
      <c r="Q64" s="32"/>
      <c r="R64" s="32"/>
      <c r="S64" s="32"/>
    </row>
    <row r="65" spans="1:19" outlineLevel="1">
      <c r="A65" s="35" t="s">
        <v>43</v>
      </c>
      <c r="B65" s="15"/>
      <c r="C65" s="17"/>
      <c r="D65" s="1">
        <f t="shared" si="6"/>
        <v>0</v>
      </c>
      <c r="E65" s="1"/>
      <c r="F65" s="1"/>
      <c r="G65" s="1"/>
      <c r="H65" s="1"/>
      <c r="I65" s="1"/>
      <c r="J65" s="1"/>
      <c r="K65" s="1"/>
      <c r="L65" s="1"/>
      <c r="M65" s="32"/>
      <c r="N65" s="47"/>
      <c r="O65" s="1"/>
      <c r="P65" s="1"/>
      <c r="Q65" s="1"/>
      <c r="R65" s="1"/>
      <c r="S65" s="1"/>
    </row>
    <row r="66" spans="1:19" outlineLevel="1">
      <c r="A66" s="35" t="s">
        <v>10</v>
      </c>
      <c r="B66" s="35"/>
      <c r="C66" s="34"/>
      <c r="D66" s="32">
        <f t="shared" si="6"/>
        <v>0</v>
      </c>
      <c r="E66" s="32"/>
      <c r="F66" s="32"/>
      <c r="G66" s="32"/>
      <c r="H66" s="32"/>
      <c r="I66" s="32"/>
      <c r="J66" s="32"/>
      <c r="K66" s="32"/>
      <c r="L66" s="32"/>
      <c r="M66" s="32"/>
      <c r="N66" s="48"/>
      <c r="O66" s="32"/>
      <c r="P66" s="32"/>
      <c r="Q66" s="32"/>
      <c r="R66" s="32"/>
      <c r="S66" s="32"/>
    </row>
    <row r="67" spans="1:19" outlineLevel="1">
      <c r="A67" s="15" t="s">
        <v>13</v>
      </c>
      <c r="B67" s="15"/>
      <c r="C67" s="15"/>
      <c r="D67" s="33">
        <f t="shared" si="6"/>
        <v>63750</v>
      </c>
      <c r="E67" s="32">
        <v>5000</v>
      </c>
      <c r="F67" s="32">
        <v>5000</v>
      </c>
      <c r="G67" s="32">
        <v>5000</v>
      </c>
      <c r="H67" s="32"/>
      <c r="I67" s="32">
        <v>5000</v>
      </c>
      <c r="J67" s="32">
        <v>18750</v>
      </c>
      <c r="K67" s="41">
        <v>0</v>
      </c>
      <c r="L67" s="32">
        <v>5000</v>
      </c>
      <c r="M67" s="41">
        <v>0</v>
      </c>
      <c r="N67" s="45" t="s">
        <v>48</v>
      </c>
      <c r="O67" s="32">
        <v>5000</v>
      </c>
      <c r="P67" s="32"/>
      <c r="Q67" s="32">
        <v>5000</v>
      </c>
      <c r="R67" s="32">
        <v>5000</v>
      </c>
      <c r="S67" s="32">
        <v>5000</v>
      </c>
    </row>
    <row r="68" spans="1:19">
      <c r="A68" s="22" t="s">
        <v>55</v>
      </c>
      <c r="B68" s="18"/>
      <c r="C68" s="15"/>
      <c r="D68" s="2">
        <f t="shared" ref="D68:S68" si="7">SUM(D59:D67)</f>
        <v>63750</v>
      </c>
      <c r="E68" s="19">
        <f t="shared" si="7"/>
        <v>5000</v>
      </c>
      <c r="F68" s="19">
        <f t="shared" si="7"/>
        <v>5000</v>
      </c>
      <c r="G68" s="19">
        <f t="shared" si="7"/>
        <v>5000</v>
      </c>
      <c r="H68" s="19">
        <f t="shared" si="7"/>
        <v>0</v>
      </c>
      <c r="I68" s="19">
        <f t="shared" si="7"/>
        <v>5000</v>
      </c>
      <c r="J68" s="19">
        <f t="shared" si="7"/>
        <v>18750</v>
      </c>
      <c r="K68" s="19">
        <f t="shared" si="7"/>
        <v>0</v>
      </c>
      <c r="L68" s="19">
        <f t="shared" si="7"/>
        <v>5000</v>
      </c>
      <c r="M68" s="19">
        <f t="shared" si="7"/>
        <v>0</v>
      </c>
      <c r="N68" s="44"/>
      <c r="O68" s="19">
        <f t="shared" si="7"/>
        <v>5000</v>
      </c>
      <c r="P68" s="19">
        <f t="shared" si="7"/>
        <v>0</v>
      </c>
      <c r="Q68" s="19">
        <f t="shared" si="7"/>
        <v>5000</v>
      </c>
      <c r="R68" s="19">
        <f t="shared" si="7"/>
        <v>5000</v>
      </c>
      <c r="S68" s="19">
        <f t="shared" si="7"/>
        <v>5000</v>
      </c>
    </row>
    <row r="69" spans="1:19">
      <c r="A69" s="18"/>
      <c r="B69" s="18"/>
      <c r="C69" s="1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>
      <c r="A70" s="18"/>
      <c r="B70" s="18"/>
      <c r="C70" s="1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outlineLevel="1">
      <c r="A71" s="7" t="s">
        <v>34</v>
      </c>
      <c r="B71" s="15"/>
      <c r="C71" s="34"/>
      <c r="D71" s="1">
        <f t="shared" ref="D71:D83" si="8">SUM(E71:S71)</f>
        <v>0</v>
      </c>
      <c r="E71" s="1"/>
      <c r="F71" s="1"/>
      <c r="G71" s="1"/>
      <c r="H71" s="1"/>
      <c r="I71" s="1"/>
      <c r="J71" s="1"/>
      <c r="K71" s="1"/>
      <c r="L71" s="1"/>
      <c r="M71" s="1"/>
      <c r="N71" s="47"/>
      <c r="O71" s="1"/>
      <c r="P71" s="1"/>
      <c r="Q71" s="1"/>
      <c r="R71" s="1"/>
      <c r="S71" s="1"/>
    </row>
    <row r="72" spans="1:19" outlineLevel="1">
      <c r="A72" s="7" t="s">
        <v>34</v>
      </c>
      <c r="B72" s="15"/>
      <c r="C72" s="34"/>
      <c r="D72" s="1">
        <f>SUM(E72:S72)</f>
        <v>0</v>
      </c>
      <c r="E72" s="1"/>
      <c r="F72" s="1"/>
      <c r="G72" s="1"/>
      <c r="H72" s="1"/>
      <c r="I72" s="1"/>
      <c r="J72" s="1"/>
      <c r="K72" s="1"/>
      <c r="L72" s="1"/>
      <c r="M72" s="1"/>
      <c r="N72" s="47"/>
      <c r="O72" s="1"/>
      <c r="P72" s="1"/>
      <c r="Q72" s="1"/>
      <c r="R72" s="1"/>
      <c r="S72" s="1"/>
    </row>
    <row r="73" spans="1:19" outlineLevel="1">
      <c r="A73" s="7" t="s">
        <v>41</v>
      </c>
      <c r="B73" s="15"/>
      <c r="C73" s="17"/>
      <c r="D73" s="1">
        <f t="shared" si="8"/>
        <v>0</v>
      </c>
      <c r="E73" s="1"/>
      <c r="F73" s="1"/>
      <c r="G73" s="1"/>
      <c r="H73" s="1"/>
      <c r="I73" s="1"/>
      <c r="J73" s="1"/>
      <c r="K73" s="1"/>
      <c r="L73" s="1"/>
      <c r="M73" s="1"/>
      <c r="N73" s="47"/>
      <c r="O73" s="1"/>
      <c r="P73" s="1"/>
      <c r="Q73" s="1"/>
      <c r="R73" s="1"/>
      <c r="S73" s="1"/>
    </row>
    <row r="74" spans="1:19" outlineLevel="1">
      <c r="A74" s="7" t="s">
        <v>42</v>
      </c>
      <c r="B74" s="15"/>
      <c r="C74" s="17"/>
      <c r="D74" s="1">
        <f t="shared" si="8"/>
        <v>0</v>
      </c>
      <c r="E74" s="1"/>
      <c r="F74" s="1"/>
      <c r="G74" s="1"/>
      <c r="H74" s="1"/>
      <c r="I74" s="1"/>
      <c r="J74" s="1"/>
      <c r="K74" s="1"/>
      <c r="L74" s="1"/>
      <c r="M74" s="1"/>
      <c r="N74" s="47"/>
      <c r="O74" s="1"/>
      <c r="P74" s="1"/>
      <c r="Q74" s="1"/>
      <c r="R74" s="1"/>
      <c r="S74" s="1"/>
    </row>
    <row r="75" spans="1:19" outlineLevel="1">
      <c r="A75" s="15" t="s">
        <v>16</v>
      </c>
      <c r="B75" s="15"/>
      <c r="C75" s="17"/>
      <c r="D75" s="1">
        <f t="shared" si="8"/>
        <v>0</v>
      </c>
      <c r="E75" s="1"/>
      <c r="F75" s="1"/>
      <c r="G75" s="1"/>
      <c r="H75" s="1"/>
      <c r="I75" s="1"/>
      <c r="J75" s="1"/>
      <c r="K75" s="1"/>
      <c r="L75" s="1"/>
      <c r="M75" s="1"/>
      <c r="N75" s="47"/>
      <c r="O75" s="1"/>
      <c r="P75" s="1"/>
      <c r="Q75" s="1"/>
      <c r="R75" s="1"/>
      <c r="S75" s="1"/>
    </row>
    <row r="76" spans="1:19" outlineLevel="1">
      <c r="A76" s="15" t="s">
        <v>15</v>
      </c>
      <c r="B76" s="15"/>
      <c r="C76" s="17"/>
      <c r="D76" s="1">
        <f t="shared" si="8"/>
        <v>0</v>
      </c>
      <c r="E76" s="1"/>
      <c r="F76" s="1"/>
      <c r="G76" s="1"/>
      <c r="H76" s="1"/>
      <c r="I76" s="1"/>
      <c r="J76" s="1"/>
      <c r="K76" s="1"/>
      <c r="L76" s="1"/>
      <c r="M76" s="1"/>
      <c r="N76" s="47"/>
      <c r="O76" s="1"/>
      <c r="P76" s="1"/>
      <c r="Q76" s="1"/>
      <c r="R76" s="1"/>
      <c r="S76" s="1"/>
    </row>
    <row r="77" spans="1:19" outlineLevel="1">
      <c r="A77" s="35" t="s">
        <v>17</v>
      </c>
      <c r="B77" s="35"/>
      <c r="C77" s="34"/>
      <c r="D77" s="32">
        <f t="shared" si="8"/>
        <v>0</v>
      </c>
      <c r="E77" s="32"/>
      <c r="F77" s="32"/>
      <c r="G77" s="32"/>
      <c r="H77" s="32"/>
      <c r="I77" s="32"/>
      <c r="J77" s="32"/>
      <c r="K77" s="32"/>
      <c r="L77" s="32"/>
      <c r="M77" s="32"/>
      <c r="N77" s="48"/>
      <c r="O77" s="32"/>
      <c r="P77" s="32"/>
      <c r="Q77" s="32"/>
      <c r="R77" s="32"/>
      <c r="S77" s="32"/>
    </row>
    <row r="78" spans="1:19" outlineLevel="1">
      <c r="A78" s="15" t="s">
        <v>21</v>
      </c>
      <c r="B78" s="15"/>
      <c r="C78" s="17"/>
      <c r="D78" s="1">
        <f t="shared" si="8"/>
        <v>0</v>
      </c>
      <c r="E78" s="1"/>
      <c r="F78" s="32"/>
      <c r="G78" s="32"/>
      <c r="H78" s="1"/>
      <c r="I78" s="1"/>
      <c r="J78" s="1"/>
      <c r="K78" s="1"/>
      <c r="L78" s="1"/>
      <c r="M78" s="1"/>
      <c r="N78" s="47"/>
      <c r="O78" s="1"/>
      <c r="P78" s="1"/>
      <c r="Q78" s="1"/>
      <c r="R78" s="1"/>
      <c r="S78" s="1"/>
    </row>
    <row r="79" spans="1:19" outlineLevel="1">
      <c r="A79" s="15" t="s">
        <v>21</v>
      </c>
      <c r="B79" s="15"/>
      <c r="C79" s="17"/>
      <c r="D79" s="1">
        <f t="shared" si="8"/>
        <v>0</v>
      </c>
      <c r="E79" s="1"/>
      <c r="F79" s="1"/>
      <c r="G79" s="1"/>
      <c r="H79" s="1"/>
      <c r="I79" s="1"/>
      <c r="J79" s="1"/>
      <c r="K79" s="1"/>
      <c r="L79" s="1"/>
      <c r="M79" s="1"/>
      <c r="N79" s="47"/>
      <c r="O79" s="1"/>
      <c r="P79" s="1"/>
      <c r="Q79" s="1"/>
      <c r="R79" s="1"/>
      <c r="S79" s="1"/>
    </row>
    <row r="80" spans="1:19" outlineLevel="1">
      <c r="A80" s="15" t="s">
        <v>18</v>
      </c>
      <c r="B80" s="15"/>
      <c r="C80" s="17"/>
      <c r="D80" s="1">
        <f t="shared" si="8"/>
        <v>0</v>
      </c>
      <c r="E80" s="1"/>
      <c r="F80" s="1"/>
      <c r="G80" s="1"/>
      <c r="H80" s="1"/>
      <c r="I80" s="1"/>
      <c r="J80" s="1"/>
      <c r="K80" s="1"/>
      <c r="L80" s="1"/>
      <c r="M80" s="1"/>
      <c r="N80" s="47"/>
      <c r="O80" s="1"/>
      <c r="P80" s="1"/>
      <c r="Q80" s="1"/>
      <c r="R80" s="1"/>
      <c r="S80" s="1"/>
    </row>
    <row r="81" spans="1:19" outlineLevel="1">
      <c r="A81" s="35" t="s">
        <v>43</v>
      </c>
      <c r="B81" s="15"/>
      <c r="C81" s="17"/>
      <c r="D81" s="1">
        <f t="shared" si="8"/>
        <v>0</v>
      </c>
      <c r="E81" s="1"/>
      <c r="F81" s="1"/>
      <c r="G81" s="1"/>
      <c r="H81" s="1"/>
      <c r="I81" s="1"/>
      <c r="J81" s="1"/>
      <c r="K81" s="1"/>
      <c r="L81" s="1"/>
      <c r="M81" s="1"/>
      <c r="N81" s="47"/>
      <c r="O81" s="1"/>
      <c r="P81" s="1"/>
      <c r="Q81" s="1"/>
      <c r="R81" s="1"/>
      <c r="S81" s="1"/>
    </row>
    <row r="82" spans="1:19" outlineLevel="1">
      <c r="A82" s="15" t="s">
        <v>10</v>
      </c>
      <c r="B82" s="15"/>
      <c r="C82" s="17"/>
      <c r="D82" s="1">
        <f t="shared" si="8"/>
        <v>0</v>
      </c>
      <c r="E82" s="1"/>
      <c r="F82" s="1"/>
      <c r="G82" s="1"/>
      <c r="H82" s="1"/>
      <c r="I82" s="1"/>
      <c r="J82" s="1"/>
      <c r="K82" s="1"/>
      <c r="L82" s="1"/>
      <c r="M82" s="1"/>
      <c r="N82" s="47"/>
      <c r="O82" s="1"/>
      <c r="P82" s="1"/>
      <c r="Q82" s="1"/>
      <c r="R82" s="1"/>
      <c r="S82" s="1"/>
    </row>
    <row r="83" spans="1:19" outlineLevel="1">
      <c r="A83" s="15" t="s">
        <v>22</v>
      </c>
      <c r="B83" s="15"/>
      <c r="C83" s="15"/>
      <c r="D83" s="33">
        <f t="shared" si="8"/>
        <v>63750</v>
      </c>
      <c r="E83" s="32">
        <v>5000</v>
      </c>
      <c r="F83" s="32">
        <v>5000</v>
      </c>
      <c r="G83" s="32">
        <v>5000</v>
      </c>
      <c r="H83" s="32"/>
      <c r="I83" s="32">
        <v>5000</v>
      </c>
      <c r="J83" s="32">
        <v>18750</v>
      </c>
      <c r="K83" s="41">
        <v>0</v>
      </c>
      <c r="L83" s="32">
        <v>5000</v>
      </c>
      <c r="M83" s="41">
        <v>0</v>
      </c>
      <c r="N83" s="45" t="s">
        <v>48</v>
      </c>
      <c r="O83" s="32">
        <v>5000</v>
      </c>
      <c r="P83" s="32"/>
      <c r="Q83" s="32">
        <v>5000</v>
      </c>
      <c r="R83" s="32">
        <v>5000</v>
      </c>
      <c r="S83" s="32">
        <v>5000</v>
      </c>
    </row>
    <row r="84" spans="1:19">
      <c r="A84" s="18" t="s">
        <v>56</v>
      </c>
      <c r="B84" s="18"/>
      <c r="C84" s="15"/>
      <c r="D84" s="2">
        <f t="shared" ref="D84:S84" si="9">SUM(D71:D83)</f>
        <v>63750</v>
      </c>
      <c r="E84" s="19">
        <f t="shared" si="9"/>
        <v>5000</v>
      </c>
      <c r="F84" s="19">
        <f t="shared" si="9"/>
        <v>5000</v>
      </c>
      <c r="G84" s="19">
        <f t="shared" si="9"/>
        <v>5000</v>
      </c>
      <c r="H84" s="19">
        <f t="shared" si="9"/>
        <v>0</v>
      </c>
      <c r="I84" s="19">
        <f t="shared" si="9"/>
        <v>5000</v>
      </c>
      <c r="J84" s="19">
        <f t="shared" si="9"/>
        <v>18750</v>
      </c>
      <c r="K84" s="19">
        <f t="shared" si="9"/>
        <v>0</v>
      </c>
      <c r="L84" s="19">
        <f t="shared" si="9"/>
        <v>5000</v>
      </c>
      <c r="M84" s="19">
        <f t="shared" si="9"/>
        <v>0</v>
      </c>
      <c r="N84" s="44"/>
      <c r="O84" s="19">
        <f t="shared" si="9"/>
        <v>5000</v>
      </c>
      <c r="P84" s="19">
        <f t="shared" si="9"/>
        <v>0</v>
      </c>
      <c r="Q84" s="19">
        <f t="shared" si="9"/>
        <v>5000</v>
      </c>
      <c r="R84" s="19">
        <f t="shared" si="9"/>
        <v>5000</v>
      </c>
      <c r="S84" s="19">
        <f t="shared" si="9"/>
        <v>5000</v>
      </c>
    </row>
    <row r="85" spans="1:19">
      <c r="A85" s="18"/>
      <c r="B85" s="18"/>
      <c r="C85" s="1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>
      <c r="A86" s="15"/>
      <c r="B86" s="15"/>
      <c r="C86" s="15"/>
      <c r="D86" s="1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22" t="s">
        <v>14</v>
      </c>
      <c r="B87" s="18"/>
      <c r="C87" s="15"/>
      <c r="D87" s="27">
        <f>SUM(E87:S87)</f>
        <v>332538.4615384615</v>
      </c>
      <c r="E87" s="27">
        <f t="shared" ref="E87:M87" si="10">E31+E43+E56+E68</f>
        <v>67134.615384615376</v>
      </c>
      <c r="F87" s="27">
        <f t="shared" si="10"/>
        <v>34000</v>
      </c>
      <c r="G87" s="27">
        <f t="shared" si="10"/>
        <v>5769.2307692307695</v>
      </c>
      <c r="H87" s="27">
        <f t="shared" si="10"/>
        <v>0</v>
      </c>
      <c r="I87" s="27">
        <f t="shared" si="10"/>
        <v>6769.2307692307695</v>
      </c>
      <c r="J87" s="27">
        <f t="shared" si="10"/>
        <v>52865.384615384617</v>
      </c>
      <c r="K87" s="27">
        <f t="shared" si="10"/>
        <v>0</v>
      </c>
      <c r="L87" s="27">
        <f t="shared" si="10"/>
        <v>36000</v>
      </c>
      <c r="M87" s="27">
        <f t="shared" si="10"/>
        <v>0</v>
      </c>
      <c r="N87" s="27"/>
      <c r="O87" s="27">
        <f>O31+O43+O56+O68</f>
        <v>34000</v>
      </c>
      <c r="P87" s="27">
        <f>P31+P43+P56+P68</f>
        <v>27230.76923076923</v>
      </c>
      <c r="Q87" s="27">
        <f>Q31+Q43+Q56+Q68</f>
        <v>6769.2307692307695</v>
      </c>
      <c r="R87" s="27">
        <f>R31+R43+R56+R68</f>
        <v>31000</v>
      </c>
      <c r="S87" s="27">
        <f>S31+S43+S56+S68</f>
        <v>31000</v>
      </c>
    </row>
    <row r="88" spans="1:19" ht="8.25" customHeight="1">
      <c r="A88" s="15"/>
      <c r="B88" s="15"/>
      <c r="C88" s="15"/>
      <c r="D88" s="1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>
      <c r="A89" s="15" t="s">
        <v>57</v>
      </c>
      <c r="B89" s="15"/>
      <c r="C89" s="23"/>
      <c r="D89" s="1">
        <f>SUM(E89:S89)</f>
        <v>63750</v>
      </c>
      <c r="E89" s="4">
        <f t="shared" ref="E89:S89" si="11">E84</f>
        <v>5000</v>
      </c>
      <c r="F89" s="4">
        <f t="shared" si="11"/>
        <v>5000</v>
      </c>
      <c r="G89" s="4">
        <f t="shared" si="11"/>
        <v>5000</v>
      </c>
      <c r="H89" s="4">
        <f t="shared" si="11"/>
        <v>0</v>
      </c>
      <c r="I89" s="4">
        <f t="shared" si="11"/>
        <v>5000</v>
      </c>
      <c r="J89" s="4">
        <f t="shared" si="11"/>
        <v>18750</v>
      </c>
      <c r="K89" s="4">
        <f t="shared" si="11"/>
        <v>0</v>
      </c>
      <c r="L89" s="4">
        <f t="shared" si="11"/>
        <v>5000</v>
      </c>
      <c r="M89" s="4">
        <f t="shared" si="11"/>
        <v>0</v>
      </c>
      <c r="N89" s="4"/>
      <c r="O89" s="4">
        <f t="shared" si="11"/>
        <v>5000</v>
      </c>
      <c r="P89" s="4">
        <f t="shared" si="11"/>
        <v>0</v>
      </c>
      <c r="Q89" s="4">
        <f t="shared" si="11"/>
        <v>5000</v>
      </c>
      <c r="R89" s="4">
        <f t="shared" si="11"/>
        <v>5000</v>
      </c>
      <c r="S89" s="4">
        <f t="shared" si="11"/>
        <v>5000</v>
      </c>
    </row>
    <row r="90" spans="1:19">
      <c r="A90" s="15" t="s">
        <v>58</v>
      </c>
      <c r="B90" s="15"/>
      <c r="C90" s="15"/>
      <c r="D90" s="1">
        <f>SUM(E90:S90)</f>
        <v>-93750</v>
      </c>
      <c r="E90" s="1">
        <f t="shared" ref="E90:M90" si="12">-E31</f>
        <v>-21750</v>
      </c>
      <c r="F90" s="1">
        <f t="shared" si="12"/>
        <v>-10000</v>
      </c>
      <c r="G90" s="1">
        <f t="shared" si="12"/>
        <v>0</v>
      </c>
      <c r="H90" s="1">
        <f t="shared" si="12"/>
        <v>0</v>
      </c>
      <c r="I90" s="1">
        <f t="shared" si="12"/>
        <v>0</v>
      </c>
      <c r="J90" s="1">
        <f t="shared" si="12"/>
        <v>-11000</v>
      </c>
      <c r="K90" s="1">
        <f t="shared" si="12"/>
        <v>0</v>
      </c>
      <c r="L90" s="1">
        <f t="shared" si="12"/>
        <v>-10000</v>
      </c>
      <c r="M90" s="1">
        <f t="shared" si="12"/>
        <v>0</v>
      </c>
      <c r="N90" s="1"/>
      <c r="O90" s="1">
        <f>-O31</f>
        <v>-12000</v>
      </c>
      <c r="P90" s="1">
        <f>-P31</f>
        <v>-11000</v>
      </c>
      <c r="Q90" s="1">
        <f>-Q31</f>
        <v>0</v>
      </c>
      <c r="R90" s="1">
        <f>-R31</f>
        <v>-9000</v>
      </c>
      <c r="S90" s="1">
        <f>-S31</f>
        <v>-9000</v>
      </c>
    </row>
    <row r="91" spans="1:19" ht="8.25" customHeight="1">
      <c r="A91" s="15"/>
      <c r="B91" s="15"/>
      <c r="C91" s="15"/>
      <c r="D91" s="24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</row>
    <row r="92" spans="1:19" ht="8.25" customHeight="1">
      <c r="A92" s="15"/>
      <c r="B92" s="15"/>
      <c r="C92" s="23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ht="15.75" thickBot="1">
      <c r="A93" s="15" t="s">
        <v>59</v>
      </c>
      <c r="B93" s="15"/>
      <c r="C93" s="15"/>
      <c r="D93" s="3">
        <f>SUM(E93:S93)</f>
        <v>302538.4615384615</v>
      </c>
      <c r="E93" s="3">
        <f t="shared" ref="E93:S93" si="13">E87+E90+E89</f>
        <v>50384.615384615376</v>
      </c>
      <c r="F93" s="3">
        <f t="shared" si="13"/>
        <v>29000</v>
      </c>
      <c r="G93" s="3">
        <f t="shared" si="13"/>
        <v>10769.23076923077</v>
      </c>
      <c r="H93" s="3">
        <f t="shared" si="13"/>
        <v>0</v>
      </c>
      <c r="I93" s="3">
        <f t="shared" si="13"/>
        <v>11769.23076923077</v>
      </c>
      <c r="J93" s="3">
        <f t="shared" si="13"/>
        <v>60615.384615384617</v>
      </c>
      <c r="K93" s="3">
        <f t="shared" si="13"/>
        <v>0</v>
      </c>
      <c r="L93" s="3">
        <f t="shared" si="13"/>
        <v>31000</v>
      </c>
      <c r="M93" s="3">
        <f t="shared" si="13"/>
        <v>0</v>
      </c>
      <c r="N93" s="3"/>
      <c r="O93" s="3">
        <f t="shared" si="13"/>
        <v>27000</v>
      </c>
      <c r="P93" s="3">
        <f t="shared" si="13"/>
        <v>16230.76923076923</v>
      </c>
      <c r="Q93" s="3">
        <f t="shared" si="13"/>
        <v>11769.23076923077</v>
      </c>
      <c r="R93" s="3">
        <f t="shared" si="13"/>
        <v>27000</v>
      </c>
      <c r="S93" s="3">
        <f t="shared" si="13"/>
        <v>27000</v>
      </c>
    </row>
    <row r="94" spans="1:19" ht="15.75" thickTop="1"/>
    <row r="95" spans="1:19">
      <c r="A95" s="49" t="s">
        <v>49</v>
      </c>
    </row>
    <row r="97" spans="1:5" ht="15" customHeight="1">
      <c r="A97" s="28" t="s">
        <v>25</v>
      </c>
      <c r="B97" s="28"/>
      <c r="C97" s="28"/>
      <c r="D97" s="28"/>
    </row>
    <row r="98" spans="1:5">
      <c r="A98" s="28"/>
      <c r="B98" s="28"/>
      <c r="C98" s="28"/>
      <c r="D98" s="29" t="s">
        <v>26</v>
      </c>
      <c r="E98" s="29" t="s">
        <v>28</v>
      </c>
    </row>
    <row r="99" spans="1:5">
      <c r="A99" s="28"/>
      <c r="B99" s="28"/>
      <c r="C99" s="28"/>
      <c r="D99" s="30" t="s">
        <v>27</v>
      </c>
      <c r="E99" s="30" t="s">
        <v>40</v>
      </c>
    </row>
    <row r="100" spans="1:5">
      <c r="A100" s="28" t="s">
        <v>29</v>
      </c>
      <c r="B100" s="28"/>
      <c r="C100" s="28"/>
      <c r="D100" s="31">
        <v>75000</v>
      </c>
      <c r="E100" s="31">
        <v>20000</v>
      </c>
    </row>
    <row r="101" spans="1:5">
      <c r="A101" s="28" t="s">
        <v>30</v>
      </c>
      <c r="B101" s="28"/>
      <c r="C101" s="28"/>
      <c r="D101" s="31">
        <v>1000</v>
      </c>
      <c r="E101" s="31">
        <v>1000</v>
      </c>
    </row>
  </sheetData>
  <mergeCells count="3">
    <mergeCell ref="A1:S1"/>
    <mergeCell ref="A2:S2"/>
    <mergeCell ref="A3:S3"/>
  </mergeCells>
  <pageMargins left="0.5" right="0.5" top="0.5" bottom="0.35" header="0.5" footer="0.25"/>
  <pageSetup scale="52" orientation="portrait" r:id="rId1"/>
  <headerFooter alignWithMargins="0">
    <oddFooter>&amp;L&amp;9H:\Finance\Accounting\Diretors Fees\&amp;F\&amp;A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New Committees as of 3-11-16</vt:lpstr>
      <vt:lpstr>New Committees as of 11-13-14</vt:lpstr>
      <vt:lpstr>New Committees as of 7-8-14</vt:lpstr>
      <vt:lpstr>New Committees as of 7-26-13</vt:lpstr>
      <vt:lpstr>'New Committees as of 11-13-14'!Print_Area</vt:lpstr>
      <vt:lpstr>'New Committees as of 3-11-16'!Print_Area</vt:lpstr>
      <vt:lpstr>'New Committees as of 7-26-13'!Print_Area</vt:lpstr>
      <vt:lpstr>'New Committees as of 7-8-14'!Print_Area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MikeS</dc:creator>
  <cp:lastModifiedBy>mhess</cp:lastModifiedBy>
  <cp:lastPrinted>2016-06-28T18:30:36Z</cp:lastPrinted>
  <dcterms:created xsi:type="dcterms:W3CDTF">2002-10-03T19:02:38Z</dcterms:created>
  <dcterms:modified xsi:type="dcterms:W3CDTF">2016-06-28T18:30:38Z</dcterms:modified>
</cp:coreProperties>
</file>