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395" windowHeight="130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9" i="1" l="1"/>
  <c r="F97" i="1"/>
  <c r="F73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<sst xmlns="http://schemas.openxmlformats.org/spreadsheetml/2006/main" count="380" uniqueCount="188">
  <si>
    <t>Asset ID</t>
  </si>
  <si>
    <t>Suf</t>
  </si>
  <si>
    <t>Asset Description</t>
  </si>
  <si>
    <t>Asset Class ID</t>
  </si>
  <si>
    <t>Acquisition Date</t>
  </si>
  <si>
    <t>Acquisition Cost</t>
  </si>
  <si>
    <t>Location ID</t>
  </si>
  <si>
    <t>00944</t>
  </si>
  <si>
    <t>Wireless - Site Survey Planning</t>
  </si>
  <si>
    <t>TECHBH</t>
  </si>
  <si>
    <t>BLOODGOOD HOUSE</t>
  </si>
  <si>
    <t>00945</t>
  </si>
  <si>
    <t>Wireless - Site Survey Write Up</t>
  </si>
  <si>
    <t>00946</t>
  </si>
  <si>
    <t>Wireless - Site Survey</t>
  </si>
  <si>
    <t>00947</t>
  </si>
  <si>
    <t>Wireless - Discovery and Implementation</t>
  </si>
  <si>
    <t>00948</t>
  </si>
  <si>
    <t>Wireless - Cisco 2504 Controller Add Lic</t>
  </si>
  <si>
    <t>00949</t>
  </si>
  <si>
    <t>Wireless - Cisco Aironet 1142 Access Pts</t>
  </si>
  <si>
    <t>00950</t>
  </si>
  <si>
    <t>Wireless - Cisco2594 Wireless Controller</t>
  </si>
  <si>
    <t>00951</t>
  </si>
  <si>
    <t>Wireless - Delivery</t>
  </si>
  <si>
    <t>00952</t>
  </si>
  <si>
    <t>Wireless - Cisco SMARTnet Svc Agreement</t>
  </si>
  <si>
    <t>00953</t>
  </si>
  <si>
    <t>Wireless - Cisco SMARTnet Premium</t>
  </si>
  <si>
    <t>00954</t>
  </si>
  <si>
    <t>Wireless - Implementation</t>
  </si>
  <si>
    <t>00955</t>
  </si>
  <si>
    <t>Wireless - Design &amp; Discovery</t>
  </si>
  <si>
    <t>00956</t>
  </si>
  <si>
    <t>Wireless - Project Management</t>
  </si>
  <si>
    <t>00957</t>
  </si>
  <si>
    <t>00958</t>
  </si>
  <si>
    <t>00959</t>
  </si>
  <si>
    <t>Servers - Dell Rack and PDU</t>
  </si>
  <si>
    <t>00960</t>
  </si>
  <si>
    <t>Servers - VMware vSphere Essentials Plus</t>
  </si>
  <si>
    <t>00961</t>
  </si>
  <si>
    <t>Servers - VMware Support &amp; Subscription</t>
  </si>
  <si>
    <t>00962</t>
  </si>
  <si>
    <t>Servers - Dell PE R610 Rackmtd Servers</t>
  </si>
  <si>
    <t>00963</t>
  </si>
  <si>
    <t>Servers - PowerConnect 6224 Mgd Switch</t>
  </si>
  <si>
    <t>00964</t>
  </si>
  <si>
    <t>Servers - Stacking Module, 48 Gbps</t>
  </si>
  <si>
    <t>00965</t>
  </si>
  <si>
    <t>Servers - Patch Cables</t>
  </si>
  <si>
    <t>00966</t>
  </si>
  <si>
    <t>Servers - Dell EqualLogic PS4100E SAS Dr</t>
  </si>
  <si>
    <t>00967</t>
  </si>
  <si>
    <t>Servers - Discovery &amp; Implementation</t>
  </si>
  <si>
    <t>00968</t>
  </si>
  <si>
    <t>Servers - CTG Cat6 3ft Ethernet Cables</t>
  </si>
  <si>
    <t>00969</t>
  </si>
  <si>
    <t>Servers - Dell UPS Rack/Tower 2700W</t>
  </si>
  <si>
    <t>00970</t>
  </si>
  <si>
    <t>Servers - Dell UPS Network Mgmt Card</t>
  </si>
  <si>
    <t>00971</t>
  </si>
  <si>
    <t>Servers - Delivery Charges</t>
  </si>
  <si>
    <t>00972</t>
  </si>
  <si>
    <t>Servers - Rack/Install SAN</t>
  </si>
  <si>
    <t>00973</t>
  </si>
  <si>
    <t>Servers - Project Management</t>
  </si>
  <si>
    <t>00974</t>
  </si>
  <si>
    <t>Servers - Install VMware Host</t>
  </si>
  <si>
    <t>00975</t>
  </si>
  <si>
    <t>00976</t>
  </si>
  <si>
    <t>Servers - Migrate Data</t>
  </si>
  <si>
    <t>00977</t>
  </si>
  <si>
    <t>Phone - Cisco Unified Communications 560</t>
  </si>
  <si>
    <t>00978</t>
  </si>
  <si>
    <t>Phone - Cisco Unified Comm 560 Add 8 Lic</t>
  </si>
  <si>
    <t>00979</t>
  </si>
  <si>
    <t>Phone - Cisco Voice/Fax Module</t>
  </si>
  <si>
    <t>00980</t>
  </si>
  <si>
    <t>Phone - Cisco IP Phones, Model 7945G</t>
  </si>
  <si>
    <t>00990</t>
  </si>
  <si>
    <t>Phone - Cisco Catalyst 2960S-24PS-L</t>
  </si>
  <si>
    <t>00992</t>
  </si>
  <si>
    <t>Phone - Delivery/Handling</t>
  </si>
  <si>
    <t>00993</t>
  </si>
  <si>
    <t>Phone - Project Management</t>
  </si>
  <si>
    <t>00994</t>
  </si>
  <si>
    <t>Phone - Cisco Smart CallConnector Server</t>
  </si>
  <si>
    <t>00995</t>
  </si>
  <si>
    <t>Phone - Cisco Smart CallConnector Addl</t>
  </si>
  <si>
    <t>00997</t>
  </si>
  <si>
    <t>Phone - Cisco Small Bus Pro Svc Agmt</t>
  </si>
  <si>
    <t>00998</t>
  </si>
  <si>
    <t>Phone - HP Rack Mounting Kit</t>
  </si>
  <si>
    <t>00999</t>
  </si>
  <si>
    <t>Phone - Cisco 1-Port T1 WAN Interface</t>
  </si>
  <si>
    <t>01000</t>
  </si>
  <si>
    <t>Phone - Discovery &amp; Implementation</t>
  </si>
  <si>
    <t>01001</t>
  </si>
  <si>
    <t>Phone - Cisco Catalyst Mgd 48Port Switch</t>
  </si>
  <si>
    <t>01002</t>
  </si>
  <si>
    <t>Phone - Cisco Power Adapter</t>
  </si>
  <si>
    <t>01003</t>
  </si>
  <si>
    <t>Phone - Cisco Rack Mount Kit</t>
  </si>
  <si>
    <t>01006</t>
  </si>
  <si>
    <t>Phone - Smartnet 7x2474STD SMS-1</t>
  </si>
  <si>
    <t>01007</t>
  </si>
  <si>
    <t>Phone - Delivery Charges</t>
  </si>
  <si>
    <t>01008</t>
  </si>
  <si>
    <t>Phone - Cisco Smart Call Connector Lic</t>
  </si>
  <si>
    <t>01009</t>
  </si>
  <si>
    <t>Phone - Cisco Small Bus Pro Svc Ext</t>
  </si>
  <si>
    <t>01010</t>
  </si>
  <si>
    <t>01011</t>
  </si>
  <si>
    <t>Phone - Implementation</t>
  </si>
  <si>
    <t>01012</t>
  </si>
  <si>
    <t>01013</t>
  </si>
  <si>
    <t>01014</t>
  </si>
  <si>
    <t>01015</t>
  </si>
  <si>
    <t>Phone - Design and Discovery</t>
  </si>
  <si>
    <t>01016</t>
  </si>
  <si>
    <t>01017</t>
  </si>
  <si>
    <t>Servers - P2V of Physical Machines</t>
  </si>
  <si>
    <t>01055</t>
  </si>
  <si>
    <t>Servers - Dell PE R610 Rackmtd Server</t>
  </si>
  <si>
    <t>01056</t>
  </si>
  <si>
    <t>Servers - Shipping Invoice #T0004992</t>
  </si>
  <si>
    <t>01062</t>
  </si>
  <si>
    <t>Phone - 12 Ft Coiled Cords</t>
  </si>
  <si>
    <t>01063</t>
  </si>
  <si>
    <t>Phone - Shipping Invoice #T0004783</t>
  </si>
  <si>
    <t>01064</t>
  </si>
  <si>
    <t>Phone - Project Management 4/15 - 4/28</t>
  </si>
  <si>
    <t>01065</t>
  </si>
  <si>
    <t>Phone - Implementation 4/15 - 4/28</t>
  </si>
  <si>
    <t>01073</t>
  </si>
  <si>
    <t>Phone - Admin Training</t>
  </si>
  <si>
    <t>01074</t>
  </si>
  <si>
    <t>Phone - Training Documentation</t>
  </si>
  <si>
    <t>01075</t>
  </si>
  <si>
    <t>01076</t>
  </si>
  <si>
    <t>Servers - Installation</t>
  </si>
  <si>
    <t>01018</t>
  </si>
  <si>
    <t>Access System - Site server CCURE 9000</t>
  </si>
  <si>
    <t>SECURITYBH</t>
  </si>
  <si>
    <t>01019</t>
  </si>
  <si>
    <t>Access System - Clinton 15" flat panel</t>
  </si>
  <si>
    <t>01020</t>
  </si>
  <si>
    <t>Access System - Server rack mount kit</t>
  </si>
  <si>
    <t>01024</t>
  </si>
  <si>
    <t>Access System - HID Multiprox Readers</t>
  </si>
  <si>
    <t>01025</t>
  </si>
  <si>
    <t>Access System - HID Multiprox Controller</t>
  </si>
  <si>
    <t>01031</t>
  </si>
  <si>
    <t>Access System - Controller, Memory Card</t>
  </si>
  <si>
    <t>01032</t>
  </si>
  <si>
    <t>Access System - Proximity Card Reader</t>
  </si>
  <si>
    <t>01033</t>
  </si>
  <si>
    <t>Access System - Mortise Lockset/Hinge</t>
  </si>
  <si>
    <t>01034</t>
  </si>
  <si>
    <t>Access System - AlarmSaf Power Supplies</t>
  </si>
  <si>
    <t>01035</t>
  </si>
  <si>
    <t>Access System - 8 Relay Output Board</t>
  </si>
  <si>
    <t>01036</t>
  </si>
  <si>
    <t>Access System - Output Board Enclosure</t>
  </si>
  <si>
    <t>01037</t>
  </si>
  <si>
    <t>Access System - Access Control Cable</t>
  </si>
  <si>
    <t>01038</t>
  </si>
  <si>
    <t>Access System - Labor, 1 Yr Warranty</t>
  </si>
  <si>
    <t>01039</t>
  </si>
  <si>
    <t>Alarm System - Bosch Control Panel</t>
  </si>
  <si>
    <t>01044</t>
  </si>
  <si>
    <t>Alarm System - Bosch Wireless Signal</t>
  </si>
  <si>
    <t>01045</t>
  </si>
  <si>
    <t>Alarm System - Touch Screen Keypad</t>
  </si>
  <si>
    <t>01046</t>
  </si>
  <si>
    <t>Alarm System - Zone Expansion Board</t>
  </si>
  <si>
    <t>01047</t>
  </si>
  <si>
    <t>Alarm System - Bosch Motion Detectors</t>
  </si>
  <si>
    <t>01048</t>
  </si>
  <si>
    <t>Alarm System - Plenum Cable, Connectors</t>
  </si>
  <si>
    <t>01049</t>
  </si>
  <si>
    <t>Alarm System - Labor, 1 Yr Warranty</t>
  </si>
  <si>
    <t>01050</t>
  </si>
  <si>
    <t>Access System - KeyFob ProxKey II</t>
  </si>
  <si>
    <t>01051</t>
  </si>
  <si>
    <t>Access System - Prox II Access Cards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</si>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</sst>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/>
    <xf numFmtId="14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 quotePrefix="1"/>
    <xf numFmtId="14" fontId="0" fillId="0" borderId="0" xfId="0" applyNumberFormat="1"/>
    <xf numFmtId="8" fontId="0" fillId="0" borderId="0" xfId="0" applyNumberFormat="1"/>
    <xf numFmtId="8" fontId="0" fillId="0" borderId="0" xfId="0" applyNumberFormat="1" applyBorder="1"/>
    <xf numFmtId="8" fontId="0" fillId="0" borderId="1" xfId="0" applyNumberFormat="1" applyBorder="1"/>
    <xf numFmtId="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58" zoomScaleNormal="100" workbookViewId="0">
      <selection activeCell="G19" sqref="G19"/>
    </sheetView>
  </sheetViews>
  <sheetFormatPr defaultRowHeight="15" x14ac:dyDescent="0.25"/>
  <cols>
    <col min="1" max="1" width="8.140625" bestFit="1" customWidth="1"/>
    <col min="2" max="2" width="3.85546875" bestFit="1" customWidth="1"/>
    <col min="3" max="3" width="39.5703125" bestFit="1" customWidth="1"/>
    <col min="4" max="4" width="13.140625" bestFit="1" customWidth="1"/>
    <col min="5" max="5" width="15.7109375" bestFit="1" customWidth="1"/>
    <col min="6" max="6" width="15.42578125" bestFit="1" customWidth="1"/>
    <col min="7" max="7" width="19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 t="s">
        <v>7</v>
      </c>
      <c r="B2">
        <v>1</v>
      </c>
      <c r="C2" s="1" t="s">
        <v>8</v>
      </c>
      <c r="D2" s="1" t="s">
        <v>9</v>
      </c>
      <c r="E2" s="2">
        <f>DATE(2012,2,20)</f>
        <v>40959</v>
      </c>
      <c r="F2" s="3">
        <v>302.08999999999997</v>
      </c>
      <c r="G2" s="1" t="s">
        <v>10</v>
      </c>
    </row>
    <row r="3" spans="1:7" x14ac:dyDescent="0.25">
      <c r="A3" s="1" t="s">
        <v>11</v>
      </c>
      <c r="B3">
        <v>2</v>
      </c>
      <c r="C3" s="1" t="s">
        <v>12</v>
      </c>
      <c r="D3" s="1" t="s">
        <v>9</v>
      </c>
      <c r="E3" s="2">
        <f>DATE(2012,3,6)</f>
        <v>40974</v>
      </c>
      <c r="F3" s="3">
        <v>193.33</v>
      </c>
      <c r="G3" s="1" t="s">
        <v>10</v>
      </c>
    </row>
    <row r="4" spans="1:7" x14ac:dyDescent="0.25">
      <c r="A4" s="1" t="s">
        <v>13</v>
      </c>
      <c r="B4">
        <v>2</v>
      </c>
      <c r="C4" s="1" t="s">
        <v>14</v>
      </c>
      <c r="D4" s="1" t="s">
        <v>9</v>
      </c>
      <c r="E4" s="2">
        <f>DATE(2012,3,6)</f>
        <v>40974</v>
      </c>
      <c r="F4" s="3">
        <v>36.25</v>
      </c>
      <c r="G4" s="1" t="s">
        <v>10</v>
      </c>
    </row>
    <row r="5" spans="1:7" x14ac:dyDescent="0.25">
      <c r="A5" s="1" t="s">
        <v>15</v>
      </c>
      <c r="B5">
        <v>2</v>
      </c>
      <c r="C5" s="1" t="s">
        <v>16</v>
      </c>
      <c r="D5" s="1" t="s">
        <v>9</v>
      </c>
      <c r="E5" s="2">
        <f>DATE(2012,3,20)</f>
        <v>40988</v>
      </c>
      <c r="F5" s="3">
        <v>246.25</v>
      </c>
      <c r="G5" s="1" t="s">
        <v>10</v>
      </c>
    </row>
    <row r="6" spans="1:7" x14ac:dyDescent="0.25">
      <c r="A6" s="1" t="s">
        <v>17</v>
      </c>
      <c r="B6">
        <v>2</v>
      </c>
      <c r="C6" s="1" t="s">
        <v>18</v>
      </c>
      <c r="D6" s="1" t="s">
        <v>9</v>
      </c>
      <c r="E6" s="2">
        <f>DATE(2012,3,29)</f>
        <v>40997</v>
      </c>
      <c r="F6" s="3">
        <v>774.24</v>
      </c>
      <c r="G6" s="1" t="s">
        <v>10</v>
      </c>
    </row>
    <row r="7" spans="1:7" x14ac:dyDescent="0.25">
      <c r="A7" s="1" t="s">
        <v>19</v>
      </c>
      <c r="B7">
        <v>2</v>
      </c>
      <c r="C7" s="1" t="s">
        <v>20</v>
      </c>
      <c r="D7" s="1" t="s">
        <v>9</v>
      </c>
      <c r="E7" s="2">
        <f>DATE(2012,2,28)</f>
        <v>40967</v>
      </c>
      <c r="F7" s="3">
        <v>2554.2800000000002</v>
      </c>
      <c r="G7" s="1" t="s">
        <v>10</v>
      </c>
    </row>
    <row r="8" spans="1:7" x14ac:dyDescent="0.25">
      <c r="A8" s="1" t="s">
        <v>21</v>
      </c>
      <c r="B8">
        <v>2</v>
      </c>
      <c r="C8" s="1" t="s">
        <v>22</v>
      </c>
      <c r="D8" s="1" t="s">
        <v>9</v>
      </c>
      <c r="E8" s="2">
        <f>DATE(2012,2,28)</f>
        <v>40967</v>
      </c>
      <c r="F8" s="3">
        <v>582.21</v>
      </c>
      <c r="G8" s="1" t="s">
        <v>10</v>
      </c>
    </row>
    <row r="9" spans="1:7" x14ac:dyDescent="0.25">
      <c r="A9" s="1" t="s">
        <v>23</v>
      </c>
      <c r="B9">
        <v>2</v>
      </c>
      <c r="C9" s="1" t="s">
        <v>24</v>
      </c>
      <c r="D9" s="1" t="s">
        <v>9</v>
      </c>
      <c r="E9" s="2">
        <f>DATE(2012,2,28)</f>
        <v>40967</v>
      </c>
      <c r="F9" s="3">
        <v>8.67</v>
      </c>
      <c r="G9" s="1" t="s">
        <v>10</v>
      </c>
    </row>
    <row r="10" spans="1:7" x14ac:dyDescent="0.25">
      <c r="A10" s="1" t="s">
        <v>25</v>
      </c>
      <c r="B10">
        <v>2</v>
      </c>
      <c r="C10" s="1" t="s">
        <v>26</v>
      </c>
      <c r="D10" s="1" t="s">
        <v>9</v>
      </c>
      <c r="E10" s="2">
        <f>DATE(2012,2,29)</f>
        <v>40968</v>
      </c>
      <c r="F10" s="3">
        <v>74.33</v>
      </c>
      <c r="G10" s="1" t="s">
        <v>10</v>
      </c>
    </row>
    <row r="11" spans="1:7" x14ac:dyDescent="0.25">
      <c r="A11" s="1" t="s">
        <v>27</v>
      </c>
      <c r="B11">
        <v>2</v>
      </c>
      <c r="C11" s="1" t="s">
        <v>28</v>
      </c>
      <c r="D11" s="1" t="s">
        <v>9</v>
      </c>
      <c r="E11" s="2">
        <f>DATE(2012,2,29)</f>
        <v>40968</v>
      </c>
      <c r="F11" s="3">
        <v>297.67</v>
      </c>
      <c r="G11" s="1" t="s">
        <v>10</v>
      </c>
    </row>
    <row r="12" spans="1:7" x14ac:dyDescent="0.25">
      <c r="A12" s="1" t="s">
        <v>29</v>
      </c>
      <c r="B12">
        <v>2</v>
      </c>
      <c r="C12" s="1" t="s">
        <v>30</v>
      </c>
      <c r="D12" s="1" t="s">
        <v>9</v>
      </c>
      <c r="E12" s="2">
        <f>DATE(2012,3,30)</f>
        <v>40998</v>
      </c>
      <c r="F12" s="3">
        <v>385</v>
      </c>
      <c r="G12" s="1" t="s">
        <v>10</v>
      </c>
    </row>
    <row r="13" spans="1:7" x14ac:dyDescent="0.25">
      <c r="A13" s="1" t="s">
        <v>31</v>
      </c>
      <c r="B13">
        <v>2</v>
      </c>
      <c r="C13" s="1" t="s">
        <v>32</v>
      </c>
      <c r="D13" s="1" t="s">
        <v>9</v>
      </c>
      <c r="E13" s="2">
        <f>DATE(2012,3,30)</f>
        <v>40998</v>
      </c>
      <c r="F13" s="3">
        <v>41.25</v>
      </c>
      <c r="G13" s="1" t="s">
        <v>10</v>
      </c>
    </row>
    <row r="14" spans="1:7" x14ac:dyDescent="0.25">
      <c r="A14" s="1" t="s">
        <v>33</v>
      </c>
      <c r="B14">
        <v>2</v>
      </c>
      <c r="C14" s="1" t="s">
        <v>34</v>
      </c>
      <c r="D14" s="1" t="s">
        <v>9</v>
      </c>
      <c r="E14" s="2">
        <f>DATE(2012,3,30)</f>
        <v>40998</v>
      </c>
      <c r="F14" s="3">
        <v>96.67</v>
      </c>
      <c r="G14" s="1" t="s">
        <v>10</v>
      </c>
    </row>
    <row r="15" spans="1:7" x14ac:dyDescent="0.25">
      <c r="A15" s="1" t="s">
        <v>35</v>
      </c>
      <c r="B15">
        <v>2</v>
      </c>
      <c r="C15" s="1" t="s">
        <v>30</v>
      </c>
      <c r="D15" s="1" t="s">
        <v>9</v>
      </c>
      <c r="E15" s="2">
        <f>DATE(2012,4,2)</f>
        <v>41001</v>
      </c>
      <c r="F15" s="3">
        <v>1100</v>
      </c>
      <c r="G15" s="1" t="s">
        <v>10</v>
      </c>
    </row>
    <row r="16" spans="1:7" x14ac:dyDescent="0.25">
      <c r="A16" s="1" t="s">
        <v>36</v>
      </c>
      <c r="B16">
        <v>2</v>
      </c>
      <c r="C16" s="1" t="s">
        <v>30</v>
      </c>
      <c r="D16" s="1" t="s">
        <v>9</v>
      </c>
      <c r="E16" s="2">
        <f>DATE(2012,4,4)</f>
        <v>41003</v>
      </c>
      <c r="F16" s="3">
        <v>13.75</v>
      </c>
      <c r="G16" s="1" t="s">
        <v>10</v>
      </c>
    </row>
    <row r="17" spans="1:7" x14ac:dyDescent="0.25">
      <c r="A17" s="1" t="s">
        <v>37</v>
      </c>
      <c r="B17">
        <v>2</v>
      </c>
      <c r="C17" s="1" t="s">
        <v>38</v>
      </c>
      <c r="D17" s="1" t="s">
        <v>9</v>
      </c>
      <c r="E17" s="2">
        <f>DATE(2012,3,12)</f>
        <v>40980</v>
      </c>
      <c r="F17" s="3">
        <v>451.5</v>
      </c>
      <c r="G17" s="1" t="s">
        <v>10</v>
      </c>
    </row>
    <row r="18" spans="1:7" x14ac:dyDescent="0.25">
      <c r="A18" s="1" t="s">
        <v>39</v>
      </c>
      <c r="B18">
        <v>2</v>
      </c>
      <c r="C18" s="1" t="s">
        <v>40</v>
      </c>
      <c r="D18" s="1" t="s">
        <v>9</v>
      </c>
      <c r="E18" s="2">
        <f>DATE(2012,3,1)</f>
        <v>40969</v>
      </c>
      <c r="F18" s="3">
        <v>1448.67</v>
      </c>
      <c r="G18" s="1" t="s">
        <v>10</v>
      </c>
    </row>
    <row r="19" spans="1:7" x14ac:dyDescent="0.25">
      <c r="A19" s="1" t="s">
        <v>41</v>
      </c>
      <c r="B19">
        <v>2</v>
      </c>
      <c r="C19" s="1" t="s">
        <v>42</v>
      </c>
      <c r="D19" s="1" t="s">
        <v>9</v>
      </c>
      <c r="E19" s="2">
        <f>DATE(2012,3,1)</f>
        <v>40969</v>
      </c>
      <c r="F19" s="3">
        <v>374.67</v>
      </c>
      <c r="G19" s="1" t="s">
        <v>10</v>
      </c>
    </row>
    <row r="20" spans="1:7" x14ac:dyDescent="0.25">
      <c r="A20" s="1" t="s">
        <v>43</v>
      </c>
      <c r="B20">
        <v>2</v>
      </c>
      <c r="C20" s="1" t="s">
        <v>44</v>
      </c>
      <c r="D20" s="1" t="s">
        <v>9</v>
      </c>
      <c r="E20" s="2">
        <f>DATE(2012,3,14)</f>
        <v>40982</v>
      </c>
      <c r="F20" s="3">
        <v>5147.99</v>
      </c>
      <c r="G20" s="1" t="s">
        <v>10</v>
      </c>
    </row>
    <row r="21" spans="1:7" x14ac:dyDescent="0.25">
      <c r="A21" s="1" t="s">
        <v>45</v>
      </c>
      <c r="B21">
        <v>2</v>
      </c>
      <c r="C21" s="1" t="s">
        <v>46</v>
      </c>
      <c r="D21" s="1" t="s">
        <v>9</v>
      </c>
      <c r="E21" s="2">
        <f>DATE(2012,3,13)</f>
        <v>40981</v>
      </c>
      <c r="F21" s="3">
        <v>1309.8699999999999</v>
      </c>
      <c r="G21" s="1" t="s">
        <v>10</v>
      </c>
    </row>
    <row r="22" spans="1:7" x14ac:dyDescent="0.25">
      <c r="A22" s="1" t="s">
        <v>47</v>
      </c>
      <c r="B22">
        <v>2</v>
      </c>
      <c r="C22" s="1" t="s">
        <v>48</v>
      </c>
      <c r="D22" s="1" t="s">
        <v>9</v>
      </c>
      <c r="E22" s="2">
        <f>DATE(2012,3,13)</f>
        <v>40981</v>
      </c>
      <c r="F22" s="3">
        <v>149.99</v>
      </c>
      <c r="G22" s="1" t="s">
        <v>10</v>
      </c>
    </row>
    <row r="23" spans="1:7" x14ac:dyDescent="0.25">
      <c r="A23" s="1" t="s">
        <v>49</v>
      </c>
      <c r="B23">
        <v>2</v>
      </c>
      <c r="C23" s="1" t="s">
        <v>50</v>
      </c>
      <c r="D23" s="1" t="s">
        <v>9</v>
      </c>
      <c r="E23" s="2">
        <f>DATE(2012,2,29)</f>
        <v>40968</v>
      </c>
      <c r="F23" s="3">
        <v>79.17</v>
      </c>
      <c r="G23" s="1" t="s">
        <v>10</v>
      </c>
    </row>
    <row r="24" spans="1:7" x14ac:dyDescent="0.25">
      <c r="A24" s="1" t="s">
        <v>51</v>
      </c>
      <c r="B24">
        <v>2</v>
      </c>
      <c r="C24" s="1" t="s">
        <v>52</v>
      </c>
      <c r="D24" s="1" t="s">
        <v>9</v>
      </c>
      <c r="E24" s="2">
        <f>DATE(2012,3,14)</f>
        <v>40982</v>
      </c>
      <c r="F24" s="3">
        <v>6033.08</v>
      </c>
      <c r="G24" s="1" t="s">
        <v>10</v>
      </c>
    </row>
    <row r="25" spans="1:7" x14ac:dyDescent="0.25">
      <c r="A25" s="1" t="s">
        <v>53</v>
      </c>
      <c r="B25">
        <v>2</v>
      </c>
      <c r="C25" s="1" t="s">
        <v>54</v>
      </c>
      <c r="D25" s="1" t="s">
        <v>9</v>
      </c>
      <c r="E25" s="2">
        <f>DATE(2012,3,20)</f>
        <v>40988</v>
      </c>
      <c r="F25" s="3">
        <v>290</v>
      </c>
      <c r="G25" s="1" t="s">
        <v>10</v>
      </c>
    </row>
    <row r="26" spans="1:7" x14ac:dyDescent="0.25">
      <c r="A26" s="1" t="s">
        <v>55</v>
      </c>
      <c r="B26">
        <v>2</v>
      </c>
      <c r="C26" s="1" t="s">
        <v>56</v>
      </c>
      <c r="D26" s="1" t="s">
        <v>9</v>
      </c>
      <c r="E26" s="2">
        <f>DATE(2012,3,21)</f>
        <v>40989</v>
      </c>
      <c r="F26" s="3">
        <v>103.83</v>
      </c>
      <c r="G26" s="1" t="s">
        <v>10</v>
      </c>
    </row>
    <row r="27" spans="1:7" x14ac:dyDescent="0.25">
      <c r="A27" s="1" t="s">
        <v>57</v>
      </c>
      <c r="B27">
        <v>2</v>
      </c>
      <c r="C27" s="1" t="s">
        <v>58</v>
      </c>
      <c r="D27" s="1" t="s">
        <v>9</v>
      </c>
      <c r="E27" s="2">
        <f>DATE(2012,3,22)</f>
        <v>40990</v>
      </c>
      <c r="F27" s="3">
        <v>371.73</v>
      </c>
      <c r="G27" s="1" t="s">
        <v>10</v>
      </c>
    </row>
    <row r="28" spans="1:7" x14ac:dyDescent="0.25">
      <c r="A28" s="1" t="s">
        <v>59</v>
      </c>
      <c r="B28">
        <v>2</v>
      </c>
      <c r="C28" s="1" t="s">
        <v>60</v>
      </c>
      <c r="D28" s="1" t="s">
        <v>9</v>
      </c>
      <c r="E28" s="2">
        <f>DATE(2012,3,23)</f>
        <v>40991</v>
      </c>
      <c r="F28" s="3">
        <v>88.41</v>
      </c>
      <c r="G28" s="1" t="s">
        <v>10</v>
      </c>
    </row>
    <row r="29" spans="1:7" x14ac:dyDescent="0.25">
      <c r="A29" s="1" t="s">
        <v>61</v>
      </c>
      <c r="B29">
        <v>2</v>
      </c>
      <c r="C29" s="1" t="s">
        <v>62</v>
      </c>
      <c r="D29" s="1" t="s">
        <v>9</v>
      </c>
      <c r="E29" s="2">
        <f>DATE(2012,2,29)</f>
        <v>40968</v>
      </c>
      <c r="F29" s="3">
        <v>77</v>
      </c>
      <c r="G29" s="1" t="s">
        <v>10</v>
      </c>
    </row>
    <row r="30" spans="1:7" x14ac:dyDescent="0.25">
      <c r="A30" s="1" t="s">
        <v>63</v>
      </c>
      <c r="B30">
        <v>2</v>
      </c>
      <c r="C30" s="1" t="s">
        <v>64</v>
      </c>
      <c r="D30" s="1" t="s">
        <v>9</v>
      </c>
      <c r="E30" s="2">
        <f>DATE(2012,3,30)</f>
        <v>40998</v>
      </c>
      <c r="F30" s="3">
        <v>1546.68</v>
      </c>
      <c r="G30" s="1" t="s">
        <v>10</v>
      </c>
    </row>
    <row r="31" spans="1:7" x14ac:dyDescent="0.25">
      <c r="A31" s="1" t="s">
        <v>65</v>
      </c>
      <c r="B31">
        <v>2</v>
      </c>
      <c r="C31" s="1" t="s">
        <v>66</v>
      </c>
      <c r="D31" s="1" t="s">
        <v>9</v>
      </c>
      <c r="E31" s="2">
        <f>DATE(2012,3,30)</f>
        <v>40998</v>
      </c>
      <c r="F31" s="3">
        <v>48.33</v>
      </c>
      <c r="G31" s="1" t="s">
        <v>10</v>
      </c>
    </row>
    <row r="32" spans="1:7" x14ac:dyDescent="0.25">
      <c r="A32" s="1" t="s">
        <v>67</v>
      </c>
      <c r="B32">
        <v>2</v>
      </c>
      <c r="C32" s="1" t="s">
        <v>68</v>
      </c>
      <c r="D32" s="1" t="s">
        <v>9</v>
      </c>
      <c r="E32" s="2">
        <f>DATE(2012,4,2)</f>
        <v>41001</v>
      </c>
      <c r="F32" s="3">
        <v>386.67</v>
      </c>
      <c r="G32" s="1" t="s">
        <v>10</v>
      </c>
    </row>
    <row r="33" spans="1:7" x14ac:dyDescent="0.25">
      <c r="A33" s="1" t="s">
        <v>69</v>
      </c>
      <c r="B33">
        <v>2</v>
      </c>
      <c r="C33" s="1" t="s">
        <v>66</v>
      </c>
      <c r="D33" s="1" t="s">
        <v>9</v>
      </c>
      <c r="E33" s="2">
        <f>DATE(2012,4,2)</f>
        <v>41001</v>
      </c>
      <c r="F33" s="3">
        <v>96.67</v>
      </c>
      <c r="G33" s="1" t="s">
        <v>10</v>
      </c>
    </row>
    <row r="34" spans="1:7" x14ac:dyDescent="0.25">
      <c r="A34" s="1" t="s">
        <v>70</v>
      </c>
      <c r="B34">
        <v>2</v>
      </c>
      <c r="C34" s="1" t="s">
        <v>71</v>
      </c>
      <c r="D34" s="1" t="s">
        <v>9</v>
      </c>
      <c r="E34" s="2">
        <f>DATE(2012,4,2)</f>
        <v>41001</v>
      </c>
      <c r="F34" s="3">
        <v>1691.66</v>
      </c>
      <c r="G34" s="1" t="s">
        <v>10</v>
      </c>
    </row>
    <row r="35" spans="1:7" x14ac:dyDescent="0.25">
      <c r="A35" s="1" t="s">
        <v>72</v>
      </c>
      <c r="B35">
        <v>2</v>
      </c>
      <c r="C35" s="1" t="s">
        <v>73</v>
      </c>
      <c r="D35" s="1" t="s">
        <v>9</v>
      </c>
      <c r="E35" s="2">
        <f>DATE(2012,2,28)</f>
        <v>40967</v>
      </c>
      <c r="F35" s="3">
        <v>1166.6199999999999</v>
      </c>
      <c r="G35" s="1" t="s">
        <v>10</v>
      </c>
    </row>
    <row r="36" spans="1:7" x14ac:dyDescent="0.25">
      <c r="A36" s="1" t="s">
        <v>74</v>
      </c>
      <c r="B36">
        <v>2</v>
      </c>
      <c r="C36" s="1" t="s">
        <v>75</v>
      </c>
      <c r="D36" s="1" t="s">
        <v>9</v>
      </c>
      <c r="E36" s="2">
        <f>DATE(2012,3,1)</f>
        <v>40969</v>
      </c>
      <c r="F36" s="3">
        <v>517.64</v>
      </c>
      <c r="G36" s="1" t="s">
        <v>10</v>
      </c>
    </row>
    <row r="37" spans="1:7" x14ac:dyDescent="0.25">
      <c r="A37" s="1" t="s">
        <v>76</v>
      </c>
      <c r="B37">
        <v>2</v>
      </c>
      <c r="C37" s="1" t="s">
        <v>77</v>
      </c>
      <c r="D37" s="1" t="s">
        <v>9</v>
      </c>
      <c r="E37" s="2">
        <f>DATE(2012,2,28)</f>
        <v>40967</v>
      </c>
      <c r="F37" s="3">
        <v>110.94</v>
      </c>
      <c r="G37" s="1" t="s">
        <v>10</v>
      </c>
    </row>
    <row r="38" spans="1:7" x14ac:dyDescent="0.25">
      <c r="A38" s="1" t="s">
        <v>78</v>
      </c>
      <c r="B38">
        <v>2</v>
      </c>
      <c r="C38" s="1" t="s">
        <v>79</v>
      </c>
      <c r="D38" s="1" t="s">
        <v>9</v>
      </c>
      <c r="E38" s="2">
        <f>DATE(2012,2,28)</f>
        <v>40967</v>
      </c>
      <c r="F38" s="3">
        <v>2057.64</v>
      </c>
      <c r="G38" s="1" t="s">
        <v>10</v>
      </c>
    </row>
    <row r="39" spans="1:7" x14ac:dyDescent="0.25">
      <c r="A39" s="1" t="s">
        <v>80</v>
      </c>
      <c r="B39">
        <v>2</v>
      </c>
      <c r="C39" s="1" t="s">
        <v>81</v>
      </c>
      <c r="D39" s="1" t="s">
        <v>9</v>
      </c>
      <c r="E39" s="2">
        <f>DATE(2012,2,28)</f>
        <v>40967</v>
      </c>
      <c r="F39" s="3">
        <v>857.2</v>
      </c>
      <c r="G39" s="1" t="s">
        <v>10</v>
      </c>
    </row>
    <row r="40" spans="1:7" x14ac:dyDescent="0.25">
      <c r="A40" s="1" t="s">
        <v>82</v>
      </c>
      <c r="B40">
        <v>2</v>
      </c>
      <c r="C40" s="1" t="s">
        <v>83</v>
      </c>
      <c r="D40" s="1" t="s">
        <v>9</v>
      </c>
      <c r="E40" s="2">
        <f>DATE(2012,2,28)</f>
        <v>40967</v>
      </c>
      <c r="F40" s="3">
        <v>31.33</v>
      </c>
      <c r="G40" s="1" t="s">
        <v>10</v>
      </c>
    </row>
    <row r="41" spans="1:7" x14ac:dyDescent="0.25">
      <c r="A41" s="1" t="s">
        <v>84</v>
      </c>
      <c r="B41">
        <v>2</v>
      </c>
      <c r="C41" s="1" t="s">
        <v>85</v>
      </c>
      <c r="D41" s="1" t="s">
        <v>9</v>
      </c>
      <c r="E41" s="2">
        <f>DATE(2012,4,19)</f>
        <v>41018</v>
      </c>
      <c r="F41" s="3">
        <v>410.83</v>
      </c>
      <c r="G41" s="1" t="s">
        <v>10</v>
      </c>
    </row>
    <row r="42" spans="1:7" x14ac:dyDescent="0.25">
      <c r="A42" s="1" t="s">
        <v>86</v>
      </c>
      <c r="B42">
        <v>2</v>
      </c>
      <c r="C42" s="1" t="s">
        <v>87</v>
      </c>
      <c r="D42" s="1" t="s">
        <v>9</v>
      </c>
      <c r="E42" s="2">
        <f>DATE(2012,3,1)</f>
        <v>40969</v>
      </c>
      <c r="F42" s="3">
        <v>416.68</v>
      </c>
      <c r="G42" s="1" t="s">
        <v>10</v>
      </c>
    </row>
    <row r="43" spans="1:7" x14ac:dyDescent="0.25">
      <c r="A43" s="1" t="s">
        <v>88</v>
      </c>
      <c r="B43">
        <v>2</v>
      </c>
      <c r="C43" s="1" t="s">
        <v>89</v>
      </c>
      <c r="D43" s="1" t="s">
        <v>9</v>
      </c>
      <c r="E43" s="2">
        <f>DATE(2012,3,1)</f>
        <v>40969</v>
      </c>
      <c r="F43" s="3">
        <v>1096.51</v>
      </c>
      <c r="G43" s="1" t="s">
        <v>10</v>
      </c>
    </row>
    <row r="44" spans="1:7" x14ac:dyDescent="0.25">
      <c r="A44" s="1" t="s">
        <v>90</v>
      </c>
      <c r="B44">
        <v>2</v>
      </c>
      <c r="C44" s="1" t="s">
        <v>91</v>
      </c>
      <c r="D44" s="1" t="s">
        <v>9</v>
      </c>
      <c r="E44" s="2">
        <f>DATE(2012,2,29)</f>
        <v>40968</v>
      </c>
      <c r="F44" s="3">
        <v>531.34</v>
      </c>
      <c r="G44" s="1" t="s">
        <v>10</v>
      </c>
    </row>
    <row r="45" spans="1:7" x14ac:dyDescent="0.25">
      <c r="A45" s="1" t="s">
        <v>92</v>
      </c>
      <c r="B45">
        <v>2</v>
      </c>
      <c r="C45" s="1" t="s">
        <v>93</v>
      </c>
      <c r="D45" s="1" t="s">
        <v>9</v>
      </c>
      <c r="E45" s="2">
        <f>DATE(2012,3,16)</f>
        <v>40984</v>
      </c>
      <c r="F45" s="3">
        <v>46.16</v>
      </c>
      <c r="G45" s="1" t="s">
        <v>10</v>
      </c>
    </row>
    <row r="46" spans="1:7" x14ac:dyDescent="0.25">
      <c r="A46" s="1" t="s">
        <v>94</v>
      </c>
      <c r="B46">
        <v>2</v>
      </c>
      <c r="C46" s="1" t="s">
        <v>95</v>
      </c>
      <c r="D46" s="1" t="s">
        <v>9</v>
      </c>
      <c r="E46" s="2">
        <f>DATE(2012,3,16)</f>
        <v>40984</v>
      </c>
      <c r="F46" s="3">
        <v>236.95</v>
      </c>
      <c r="G46" s="1" t="s">
        <v>10</v>
      </c>
    </row>
    <row r="47" spans="1:7" x14ac:dyDescent="0.25">
      <c r="A47" s="1" t="s">
        <v>96</v>
      </c>
      <c r="B47">
        <v>2</v>
      </c>
      <c r="C47" s="1" t="s">
        <v>97</v>
      </c>
      <c r="D47" s="1" t="s">
        <v>9</v>
      </c>
      <c r="E47" s="2">
        <f>DATE(2012,3,20)</f>
        <v>40988</v>
      </c>
      <c r="F47" s="3">
        <v>246.25</v>
      </c>
      <c r="G47" s="1" t="s">
        <v>10</v>
      </c>
    </row>
    <row r="48" spans="1:7" x14ac:dyDescent="0.25">
      <c r="A48" s="1" t="s">
        <v>98</v>
      </c>
      <c r="B48">
        <v>2</v>
      </c>
      <c r="C48" s="1" t="s">
        <v>99</v>
      </c>
      <c r="D48" s="1" t="s">
        <v>9</v>
      </c>
      <c r="E48" s="2">
        <f>DATE(2012,3,27)</f>
        <v>40995</v>
      </c>
      <c r="F48" s="3">
        <v>1406.21</v>
      </c>
      <c r="G48" s="1" t="s">
        <v>10</v>
      </c>
    </row>
    <row r="49" spans="1:7" x14ac:dyDescent="0.25">
      <c r="A49" s="1" t="s">
        <v>100</v>
      </c>
      <c r="B49">
        <v>2</v>
      </c>
      <c r="C49" s="1" t="s">
        <v>101</v>
      </c>
      <c r="D49" s="1" t="s">
        <v>9</v>
      </c>
      <c r="E49" s="2">
        <f>DATE(2012,3,27)</f>
        <v>40995</v>
      </c>
      <c r="F49" s="3">
        <v>9.6199999999999992</v>
      </c>
      <c r="G49" s="1" t="s">
        <v>10</v>
      </c>
    </row>
    <row r="50" spans="1:7" x14ac:dyDescent="0.25">
      <c r="A50" s="1" t="s">
        <v>102</v>
      </c>
      <c r="B50">
        <v>2</v>
      </c>
      <c r="C50" s="1" t="s">
        <v>103</v>
      </c>
      <c r="D50" s="1" t="s">
        <v>9</v>
      </c>
      <c r="E50" s="2">
        <f>DATE(2012,3,27)</f>
        <v>40995</v>
      </c>
      <c r="F50" s="3">
        <v>13.61</v>
      </c>
      <c r="G50" s="1" t="s">
        <v>10</v>
      </c>
    </row>
    <row r="51" spans="1:7" x14ac:dyDescent="0.25">
      <c r="A51" s="1" t="s">
        <v>104</v>
      </c>
      <c r="B51">
        <v>2</v>
      </c>
      <c r="C51" s="1" t="s">
        <v>105</v>
      </c>
      <c r="D51" s="1" t="s">
        <v>9</v>
      </c>
      <c r="E51" s="2">
        <f>DATE(2012,3,29)</f>
        <v>40997</v>
      </c>
      <c r="F51" s="3">
        <v>967.33</v>
      </c>
      <c r="G51" s="1" t="s">
        <v>10</v>
      </c>
    </row>
    <row r="52" spans="1:7" x14ac:dyDescent="0.25">
      <c r="A52" s="1" t="s">
        <v>106</v>
      </c>
      <c r="B52">
        <v>2</v>
      </c>
      <c r="C52" s="1" t="s">
        <v>107</v>
      </c>
      <c r="D52" s="1" t="s">
        <v>9</v>
      </c>
      <c r="E52" s="2">
        <f>DATE(2012,3,16)</f>
        <v>40984</v>
      </c>
      <c r="F52" s="3">
        <v>14</v>
      </c>
      <c r="G52" s="1" t="s">
        <v>10</v>
      </c>
    </row>
    <row r="53" spans="1:7" x14ac:dyDescent="0.25">
      <c r="A53" s="1" t="s">
        <v>108</v>
      </c>
      <c r="B53">
        <v>2</v>
      </c>
      <c r="C53" s="1" t="s">
        <v>109</v>
      </c>
      <c r="D53" s="1" t="s">
        <v>9</v>
      </c>
      <c r="E53" s="2">
        <f>DATE(2012,4,13)</f>
        <v>41012</v>
      </c>
      <c r="F53" s="3">
        <v>252.33</v>
      </c>
      <c r="G53" s="1" t="s">
        <v>10</v>
      </c>
    </row>
    <row r="54" spans="1:7" x14ac:dyDescent="0.25">
      <c r="A54" s="1" t="s">
        <v>110</v>
      </c>
      <c r="B54">
        <v>2</v>
      </c>
      <c r="C54" s="1" t="s">
        <v>111</v>
      </c>
      <c r="D54" s="1" t="s">
        <v>9</v>
      </c>
      <c r="E54" s="2">
        <f>DATE(2012,4,6)</f>
        <v>41005</v>
      </c>
      <c r="F54" s="3">
        <v>49.67</v>
      </c>
      <c r="G54" s="1" t="s">
        <v>10</v>
      </c>
    </row>
    <row r="55" spans="1:7" x14ac:dyDescent="0.25">
      <c r="A55" s="1" t="s">
        <v>112</v>
      </c>
      <c r="B55">
        <v>2</v>
      </c>
      <c r="C55" s="1" t="s">
        <v>107</v>
      </c>
      <c r="D55" s="1" t="s">
        <v>9</v>
      </c>
      <c r="E55" s="2">
        <f>DATE(2012,4,6)</f>
        <v>41005</v>
      </c>
      <c r="F55" s="3">
        <v>4.33</v>
      </c>
      <c r="G55" s="1" t="s">
        <v>10</v>
      </c>
    </row>
    <row r="56" spans="1:7" x14ac:dyDescent="0.25">
      <c r="A56" s="1" t="s">
        <v>113</v>
      </c>
      <c r="B56">
        <v>2</v>
      </c>
      <c r="C56" s="1" t="s">
        <v>114</v>
      </c>
      <c r="D56" s="1" t="s">
        <v>9</v>
      </c>
      <c r="E56" s="2">
        <f>DATE(2012,4,4)</f>
        <v>41003</v>
      </c>
      <c r="F56" s="3">
        <v>27.5</v>
      </c>
      <c r="G56" s="1" t="s">
        <v>10</v>
      </c>
    </row>
    <row r="57" spans="1:7" x14ac:dyDescent="0.25">
      <c r="A57" s="1" t="s">
        <v>115</v>
      </c>
      <c r="B57">
        <v>2</v>
      </c>
      <c r="C57" s="1" t="s">
        <v>114</v>
      </c>
      <c r="D57" s="1" t="s">
        <v>9</v>
      </c>
      <c r="E57" s="2">
        <f>DATE(2012,4,2)</f>
        <v>41001</v>
      </c>
      <c r="F57" s="3">
        <v>715</v>
      </c>
      <c r="G57" s="1" t="s">
        <v>10</v>
      </c>
    </row>
    <row r="58" spans="1:7" x14ac:dyDescent="0.25">
      <c r="A58" s="1" t="s">
        <v>116</v>
      </c>
      <c r="B58">
        <v>2</v>
      </c>
      <c r="C58" s="1" t="s">
        <v>85</v>
      </c>
      <c r="D58" s="1" t="s">
        <v>9</v>
      </c>
      <c r="E58" s="2">
        <f>DATE(2012,4,2)</f>
        <v>41001</v>
      </c>
      <c r="F58" s="3">
        <v>193.33</v>
      </c>
      <c r="G58" s="1" t="s">
        <v>10</v>
      </c>
    </row>
    <row r="59" spans="1:7" x14ac:dyDescent="0.25">
      <c r="A59" s="1" t="s">
        <v>117</v>
      </c>
      <c r="B59">
        <v>2</v>
      </c>
      <c r="C59" s="1" t="s">
        <v>114</v>
      </c>
      <c r="D59" s="1" t="s">
        <v>9</v>
      </c>
      <c r="E59" s="2">
        <f>DATE(2012,4,19)</f>
        <v>41018</v>
      </c>
      <c r="F59" s="3">
        <v>2447.5</v>
      </c>
      <c r="G59" s="1" t="s">
        <v>10</v>
      </c>
    </row>
    <row r="60" spans="1:7" x14ac:dyDescent="0.25">
      <c r="A60" s="1" t="s">
        <v>118</v>
      </c>
      <c r="B60">
        <v>2</v>
      </c>
      <c r="C60" s="1" t="s">
        <v>119</v>
      </c>
      <c r="D60" s="1" t="s">
        <v>9</v>
      </c>
      <c r="E60" s="2">
        <f>DATE(2012,4,19)</f>
        <v>41018</v>
      </c>
      <c r="F60" s="3">
        <v>41.25</v>
      </c>
      <c r="G60" s="1" t="s">
        <v>10</v>
      </c>
    </row>
    <row r="61" spans="1:7" x14ac:dyDescent="0.25">
      <c r="A61" s="1" t="s">
        <v>120</v>
      </c>
      <c r="B61">
        <v>2</v>
      </c>
      <c r="C61" s="1" t="s">
        <v>66</v>
      </c>
      <c r="D61" s="1" t="s">
        <v>9</v>
      </c>
      <c r="E61" s="2">
        <f>DATE(2012,4,19)</f>
        <v>41018</v>
      </c>
      <c r="F61" s="3">
        <v>169.17</v>
      </c>
      <c r="G61" s="1" t="s">
        <v>10</v>
      </c>
    </row>
    <row r="62" spans="1:7" x14ac:dyDescent="0.25">
      <c r="A62" s="1" t="s">
        <v>121</v>
      </c>
      <c r="B62">
        <v>2</v>
      </c>
      <c r="C62" s="1" t="s">
        <v>122</v>
      </c>
      <c r="D62" s="1" t="s">
        <v>9</v>
      </c>
      <c r="E62" s="2">
        <f>DATE(2012,4,19)</f>
        <v>41018</v>
      </c>
      <c r="F62" s="3">
        <v>567.91999999999996</v>
      </c>
      <c r="G62" s="1" t="s">
        <v>10</v>
      </c>
    </row>
    <row r="63" spans="1:7" x14ac:dyDescent="0.25">
      <c r="A63" s="1" t="s">
        <v>123</v>
      </c>
      <c r="B63">
        <v>2</v>
      </c>
      <c r="C63" s="1" t="s">
        <v>124</v>
      </c>
      <c r="D63" s="1" t="s">
        <v>9</v>
      </c>
      <c r="E63" s="2">
        <f>DATE(2012,5,16)</f>
        <v>41045</v>
      </c>
      <c r="F63" s="3">
        <v>1926.92</v>
      </c>
      <c r="G63" s="1" t="s">
        <v>10</v>
      </c>
    </row>
    <row r="64" spans="1:7" x14ac:dyDescent="0.25">
      <c r="A64" s="1" t="s">
        <v>125</v>
      </c>
      <c r="B64">
        <v>2</v>
      </c>
      <c r="C64" s="1" t="s">
        <v>126</v>
      </c>
      <c r="D64" s="1" t="s">
        <v>9</v>
      </c>
      <c r="E64" s="2">
        <f>DATE(2012,5,16)</f>
        <v>41045</v>
      </c>
      <c r="F64" s="3">
        <v>10</v>
      </c>
      <c r="G64" s="1" t="s">
        <v>10</v>
      </c>
    </row>
    <row r="65" spans="1:7" x14ac:dyDescent="0.25">
      <c r="A65" s="1" t="s">
        <v>127</v>
      </c>
      <c r="B65">
        <v>2</v>
      </c>
      <c r="C65" s="1" t="s">
        <v>128</v>
      </c>
      <c r="D65" s="1" t="s">
        <v>9</v>
      </c>
      <c r="E65" s="2">
        <f>DATE(2012,4,30)</f>
        <v>41029</v>
      </c>
      <c r="F65" s="3">
        <v>49.75</v>
      </c>
      <c r="G65" s="1" t="s">
        <v>10</v>
      </c>
    </row>
    <row r="66" spans="1:7" x14ac:dyDescent="0.25">
      <c r="A66" s="1" t="s">
        <v>129</v>
      </c>
      <c r="B66">
        <v>2</v>
      </c>
      <c r="C66" s="1" t="s">
        <v>130</v>
      </c>
      <c r="D66" s="1" t="s">
        <v>9</v>
      </c>
      <c r="E66" s="2">
        <f>DATE(2012,4,30)</f>
        <v>41029</v>
      </c>
      <c r="F66" s="3">
        <v>6.33</v>
      </c>
      <c r="G66" s="1" t="s">
        <v>10</v>
      </c>
    </row>
    <row r="67" spans="1:7" x14ac:dyDescent="0.25">
      <c r="A67" s="1" t="s">
        <v>131</v>
      </c>
      <c r="B67">
        <v>2</v>
      </c>
      <c r="C67" s="1" t="s">
        <v>132</v>
      </c>
      <c r="D67" s="1" t="s">
        <v>9</v>
      </c>
      <c r="E67" s="2">
        <f>DATE(2012,5,2)</f>
        <v>41031</v>
      </c>
      <c r="F67" s="3">
        <v>24.17</v>
      </c>
      <c r="G67" s="1" t="s">
        <v>10</v>
      </c>
    </row>
    <row r="68" spans="1:7" x14ac:dyDescent="0.25">
      <c r="A68" s="1" t="s">
        <v>133</v>
      </c>
      <c r="B68">
        <v>2</v>
      </c>
      <c r="C68" s="1" t="s">
        <v>134</v>
      </c>
      <c r="D68" s="1" t="s">
        <v>9</v>
      </c>
      <c r="E68" s="2">
        <f>DATE(2012,5,2)</f>
        <v>41031</v>
      </c>
      <c r="F68" s="3">
        <v>178.75</v>
      </c>
      <c r="G68" s="1" t="s">
        <v>10</v>
      </c>
    </row>
    <row r="69" spans="1:7" x14ac:dyDescent="0.25">
      <c r="A69" s="1" t="s">
        <v>135</v>
      </c>
      <c r="B69">
        <v>2</v>
      </c>
      <c r="C69" s="1" t="s">
        <v>136</v>
      </c>
      <c r="D69" s="1" t="s">
        <v>9</v>
      </c>
      <c r="E69" s="2">
        <f>DATE(2012,5,22)</f>
        <v>41051</v>
      </c>
      <c r="F69" s="3">
        <v>182.88</v>
      </c>
      <c r="G69" s="1" t="s">
        <v>10</v>
      </c>
    </row>
    <row r="70" spans="1:7" x14ac:dyDescent="0.25">
      <c r="A70" s="1" t="s">
        <v>137</v>
      </c>
      <c r="B70">
        <v>2</v>
      </c>
      <c r="C70" s="1" t="s">
        <v>138</v>
      </c>
      <c r="D70" s="1" t="s">
        <v>9</v>
      </c>
      <c r="E70" s="2">
        <f>DATE(2012,5,22)</f>
        <v>41051</v>
      </c>
      <c r="F70" s="3">
        <v>39.19</v>
      </c>
      <c r="G70" s="1" t="s">
        <v>10</v>
      </c>
    </row>
    <row r="71" spans="1:7" x14ac:dyDescent="0.25">
      <c r="A71" s="1" t="s">
        <v>139</v>
      </c>
      <c r="B71">
        <v>2</v>
      </c>
      <c r="C71" s="1" t="s">
        <v>114</v>
      </c>
      <c r="D71" s="1" t="s">
        <v>9</v>
      </c>
      <c r="E71" s="2">
        <f>DATE(2012,5,22)</f>
        <v>41051</v>
      </c>
      <c r="F71" s="3">
        <v>209</v>
      </c>
      <c r="G71" s="1" t="s">
        <v>10</v>
      </c>
    </row>
    <row r="72" spans="1:7" x14ac:dyDescent="0.25">
      <c r="A72" s="1" t="s">
        <v>140</v>
      </c>
      <c r="B72">
        <v>2</v>
      </c>
      <c r="C72" s="1" t="s">
        <v>141</v>
      </c>
      <c r="D72" s="1" t="s">
        <v>9</v>
      </c>
      <c r="E72" s="2">
        <f>DATE(2012,5,22)</f>
        <v>41051</v>
      </c>
      <c r="F72" s="8">
        <v>1056.08</v>
      </c>
      <c r="G72" s="1" t="s">
        <v>10</v>
      </c>
    </row>
    <row r="73" spans="1:7" s="4" customFormat="1" x14ac:dyDescent="0.25">
      <c r="A73" s="5"/>
      <c r="C73" s="5"/>
      <c r="D73" s="5"/>
      <c r="E73" s="6"/>
      <c r="F73" s="9">
        <f>SUM(F2:F72)</f>
        <v>44689.840000000004</v>
      </c>
      <c r="G73" s="5"/>
    </row>
    <row r="74" spans="1:7" s="4" customFormat="1" x14ac:dyDescent="0.25">
      <c r="A74" s="5"/>
      <c r="C74" s="5"/>
      <c r="D74" s="5"/>
      <c r="E74" s="6"/>
      <c r="F74" s="8"/>
      <c r="G74" s="5"/>
    </row>
    <row r="75" spans="1:7" x14ac:dyDescent="0.25">
      <c r="A75" s="5" t="s">
        <v>142</v>
      </c>
      <c r="B75" s="4">
        <v>2</v>
      </c>
      <c r="C75" s="5" t="s">
        <v>143</v>
      </c>
      <c r="D75" s="5" t="s">
        <v>144</v>
      </c>
      <c r="E75" s="6">
        <v>41009</v>
      </c>
      <c r="F75" s="8">
        <v>1000</v>
      </c>
      <c r="G75" s="5" t="s">
        <v>10</v>
      </c>
    </row>
    <row r="76" spans="1:7" x14ac:dyDescent="0.25">
      <c r="A76" s="5" t="s">
        <v>145</v>
      </c>
      <c r="B76" s="4">
        <v>2</v>
      </c>
      <c r="C76" s="5" t="s">
        <v>146</v>
      </c>
      <c r="D76" s="5" t="s">
        <v>144</v>
      </c>
      <c r="E76" s="6">
        <v>41009</v>
      </c>
      <c r="F76" s="7">
        <v>75</v>
      </c>
      <c r="G76" s="5" t="s">
        <v>10</v>
      </c>
    </row>
    <row r="77" spans="1:7" x14ac:dyDescent="0.25">
      <c r="A77" s="5" t="s">
        <v>147</v>
      </c>
      <c r="B77" s="4">
        <v>2</v>
      </c>
      <c r="C77" s="5" t="s">
        <v>148</v>
      </c>
      <c r="D77" s="5" t="s">
        <v>144</v>
      </c>
      <c r="E77" s="6">
        <v>41009</v>
      </c>
      <c r="F77" s="7">
        <v>25</v>
      </c>
      <c r="G77" s="5" t="s">
        <v>10</v>
      </c>
    </row>
    <row r="78" spans="1:7" x14ac:dyDescent="0.25">
      <c r="A78" s="5" t="s">
        <v>149</v>
      </c>
      <c r="B78" s="4">
        <v>2</v>
      </c>
      <c r="C78" s="5" t="s">
        <v>150</v>
      </c>
      <c r="D78" s="5" t="s">
        <v>144</v>
      </c>
      <c r="E78" s="6">
        <v>41009</v>
      </c>
      <c r="F78" s="7">
        <v>233.33</v>
      </c>
      <c r="G78" s="5" t="s">
        <v>10</v>
      </c>
    </row>
    <row r="79" spans="1:7" x14ac:dyDescent="0.25">
      <c r="A79" s="5" t="s">
        <v>151</v>
      </c>
      <c r="B79" s="4">
        <v>2</v>
      </c>
      <c r="C79" s="5" t="s">
        <v>152</v>
      </c>
      <c r="D79" s="5" t="s">
        <v>144</v>
      </c>
      <c r="E79" s="6">
        <v>41009</v>
      </c>
      <c r="F79" s="7">
        <v>366.67</v>
      </c>
      <c r="G79" s="5" t="s">
        <v>10</v>
      </c>
    </row>
    <row r="80" spans="1:7" x14ac:dyDescent="0.25">
      <c r="A80" s="5" t="s">
        <v>153</v>
      </c>
      <c r="B80" s="4">
        <v>1</v>
      </c>
      <c r="C80" s="5" t="s">
        <v>154</v>
      </c>
      <c r="D80" s="5" t="s">
        <v>144</v>
      </c>
      <c r="E80" s="6">
        <v>41009</v>
      </c>
      <c r="F80" s="7">
        <v>6350</v>
      </c>
      <c r="G80" s="5" t="s">
        <v>10</v>
      </c>
    </row>
    <row r="81" spans="1:7" x14ac:dyDescent="0.25">
      <c r="A81" s="5" t="s">
        <v>155</v>
      </c>
      <c r="B81" s="4">
        <v>1</v>
      </c>
      <c r="C81" s="5" t="s">
        <v>156</v>
      </c>
      <c r="D81" s="5" t="s">
        <v>144</v>
      </c>
      <c r="E81" s="6">
        <v>41009</v>
      </c>
      <c r="F81" s="7">
        <v>150</v>
      </c>
      <c r="G81" s="5" t="s">
        <v>10</v>
      </c>
    </row>
    <row r="82" spans="1:7" x14ac:dyDescent="0.25">
      <c r="A82" s="5" t="s">
        <v>157</v>
      </c>
      <c r="B82" s="4">
        <v>1</v>
      </c>
      <c r="C82" s="5" t="s">
        <v>158</v>
      </c>
      <c r="D82" s="5" t="s">
        <v>144</v>
      </c>
      <c r="E82" s="6">
        <v>41009</v>
      </c>
      <c r="F82" s="7">
        <v>980</v>
      </c>
      <c r="G82" s="5" t="s">
        <v>10</v>
      </c>
    </row>
    <row r="83" spans="1:7" x14ac:dyDescent="0.25">
      <c r="A83" s="5" t="s">
        <v>159</v>
      </c>
      <c r="B83" s="4">
        <v>1</v>
      </c>
      <c r="C83" s="5" t="s">
        <v>160</v>
      </c>
      <c r="D83" s="5" t="s">
        <v>144</v>
      </c>
      <c r="E83" s="6">
        <v>41009</v>
      </c>
      <c r="F83" s="7">
        <v>770</v>
      </c>
      <c r="G83" s="5" t="s">
        <v>10</v>
      </c>
    </row>
    <row r="84" spans="1:7" x14ac:dyDescent="0.25">
      <c r="A84" s="5" t="s">
        <v>161</v>
      </c>
      <c r="B84" s="4">
        <v>1</v>
      </c>
      <c r="C84" s="5" t="s">
        <v>162</v>
      </c>
      <c r="D84" s="5" t="s">
        <v>144</v>
      </c>
      <c r="E84" s="6">
        <v>41009</v>
      </c>
      <c r="F84" s="7">
        <v>370</v>
      </c>
      <c r="G84" s="5" t="s">
        <v>10</v>
      </c>
    </row>
    <row r="85" spans="1:7" x14ac:dyDescent="0.25">
      <c r="A85" s="5" t="s">
        <v>163</v>
      </c>
      <c r="B85" s="4">
        <v>1</v>
      </c>
      <c r="C85" s="5" t="s">
        <v>164</v>
      </c>
      <c r="D85" s="5" t="s">
        <v>144</v>
      </c>
      <c r="E85" s="6">
        <v>41009</v>
      </c>
      <c r="F85" s="7">
        <v>135</v>
      </c>
      <c r="G85" s="5" t="s">
        <v>10</v>
      </c>
    </row>
    <row r="86" spans="1:7" x14ac:dyDescent="0.25">
      <c r="A86" s="5" t="s">
        <v>165</v>
      </c>
      <c r="B86" s="4">
        <v>1</v>
      </c>
      <c r="C86" s="5" t="s">
        <v>166</v>
      </c>
      <c r="D86" s="5" t="s">
        <v>144</v>
      </c>
      <c r="E86" s="6">
        <v>41009</v>
      </c>
      <c r="F86" s="7">
        <v>500</v>
      </c>
      <c r="G86" s="5" t="s">
        <v>10</v>
      </c>
    </row>
    <row r="87" spans="1:7" x14ac:dyDescent="0.25">
      <c r="A87" s="5" t="s">
        <v>167</v>
      </c>
      <c r="B87" s="4">
        <v>1</v>
      </c>
      <c r="C87" s="5" t="s">
        <v>168</v>
      </c>
      <c r="D87" s="5" t="s">
        <v>144</v>
      </c>
      <c r="E87" s="6">
        <v>41009</v>
      </c>
      <c r="F87" s="7">
        <v>1500</v>
      </c>
      <c r="G87" s="5" t="s">
        <v>10</v>
      </c>
    </row>
    <row r="88" spans="1:7" x14ac:dyDescent="0.25">
      <c r="A88" s="5" t="s">
        <v>169</v>
      </c>
      <c r="B88" s="4">
        <v>2</v>
      </c>
      <c r="C88" s="5" t="s">
        <v>170</v>
      </c>
      <c r="D88" s="5" t="s">
        <v>144</v>
      </c>
      <c r="E88" s="6">
        <v>41009</v>
      </c>
      <c r="F88" s="7">
        <v>361.67</v>
      </c>
      <c r="G88" s="5" t="s">
        <v>10</v>
      </c>
    </row>
    <row r="89" spans="1:7" x14ac:dyDescent="0.25">
      <c r="A89" s="5" t="s">
        <v>171</v>
      </c>
      <c r="B89" s="4">
        <v>1</v>
      </c>
      <c r="C89" s="5" t="s">
        <v>172</v>
      </c>
      <c r="D89" s="5" t="s">
        <v>144</v>
      </c>
      <c r="E89" s="6">
        <v>41009</v>
      </c>
      <c r="F89" s="7">
        <v>545</v>
      </c>
      <c r="G89" s="5" t="s">
        <v>10</v>
      </c>
    </row>
    <row r="90" spans="1:7" x14ac:dyDescent="0.25">
      <c r="A90" s="5" t="s">
        <v>173</v>
      </c>
      <c r="B90" s="4">
        <v>1</v>
      </c>
      <c r="C90" s="5" t="s">
        <v>174</v>
      </c>
      <c r="D90" s="5" t="s">
        <v>144</v>
      </c>
      <c r="E90" s="6">
        <v>41009</v>
      </c>
      <c r="F90" s="7">
        <v>395</v>
      </c>
      <c r="G90" s="5" t="s">
        <v>10</v>
      </c>
    </row>
    <row r="91" spans="1:7" x14ac:dyDescent="0.25">
      <c r="A91" s="5" t="s">
        <v>175</v>
      </c>
      <c r="B91" s="4">
        <v>1</v>
      </c>
      <c r="C91" s="5" t="s">
        <v>176</v>
      </c>
      <c r="D91" s="5" t="s">
        <v>144</v>
      </c>
      <c r="E91" s="6">
        <v>41009</v>
      </c>
      <c r="F91" s="7">
        <v>125</v>
      </c>
      <c r="G91" s="5" t="s">
        <v>10</v>
      </c>
    </row>
    <row r="92" spans="1:7" x14ac:dyDescent="0.25">
      <c r="A92" s="5" t="s">
        <v>177</v>
      </c>
      <c r="B92" s="4">
        <v>1</v>
      </c>
      <c r="C92" s="5" t="s">
        <v>178</v>
      </c>
      <c r="D92" s="5" t="s">
        <v>144</v>
      </c>
      <c r="E92" s="6">
        <v>41009</v>
      </c>
      <c r="F92" s="7">
        <v>330</v>
      </c>
      <c r="G92" s="5" t="s">
        <v>10</v>
      </c>
    </row>
    <row r="93" spans="1:7" x14ac:dyDescent="0.25">
      <c r="A93" s="5" t="s">
        <v>179</v>
      </c>
      <c r="B93" s="4">
        <v>1</v>
      </c>
      <c r="C93" s="5" t="s">
        <v>180</v>
      </c>
      <c r="D93" s="5" t="s">
        <v>144</v>
      </c>
      <c r="E93" s="6">
        <v>41009</v>
      </c>
      <c r="F93" s="7">
        <v>450</v>
      </c>
      <c r="G93" s="5" t="s">
        <v>10</v>
      </c>
    </row>
    <row r="94" spans="1:7" x14ac:dyDescent="0.25">
      <c r="A94" s="5" t="s">
        <v>181</v>
      </c>
      <c r="B94" s="4">
        <v>1</v>
      </c>
      <c r="C94" s="5" t="s">
        <v>182</v>
      </c>
      <c r="D94" s="5" t="s">
        <v>144</v>
      </c>
      <c r="E94" s="6">
        <v>41009</v>
      </c>
      <c r="F94" s="7">
        <v>1500</v>
      </c>
      <c r="G94" s="5" t="s">
        <v>10</v>
      </c>
    </row>
    <row r="95" spans="1:7" x14ac:dyDescent="0.25">
      <c r="A95" s="5" t="s">
        <v>183</v>
      </c>
      <c r="B95" s="4">
        <v>3</v>
      </c>
      <c r="C95" s="5" t="s">
        <v>184</v>
      </c>
      <c r="D95" s="5" t="s">
        <v>144</v>
      </c>
      <c r="E95" s="6">
        <v>41009</v>
      </c>
      <c r="F95" s="7">
        <v>22</v>
      </c>
      <c r="G95" s="5" t="s">
        <v>10</v>
      </c>
    </row>
    <row r="96" spans="1:7" x14ac:dyDescent="0.25">
      <c r="A96" s="5" t="s">
        <v>185</v>
      </c>
      <c r="B96" s="4">
        <v>2</v>
      </c>
      <c r="C96" s="5" t="s">
        <v>186</v>
      </c>
      <c r="D96" s="5" t="s">
        <v>144</v>
      </c>
      <c r="E96" s="6">
        <v>41009</v>
      </c>
      <c r="F96" s="7">
        <v>17.5</v>
      </c>
      <c r="G96" s="5" t="s">
        <v>10</v>
      </c>
    </row>
    <row r="97" spans="5:6" x14ac:dyDescent="0.25">
      <c r="F97" s="9">
        <f>SUM(F75:F96)</f>
        <v>16201.17</v>
      </c>
    </row>
    <row r="99" spans="5:6" ht="15.75" thickBot="1" x14ac:dyDescent="0.3">
      <c r="E99" t="s">
        <v>187</v>
      </c>
      <c r="F99" s="10">
        <f>F73+F97</f>
        <v>60891.01</v>
      </c>
    </row>
    <row r="100" spans="5:6" ht="15.75" thickTop="1" x14ac:dyDescent="0.25"/>
  </sheetData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Davis</dc:creator>
  <cp:lastModifiedBy>Laura Davis</cp:lastModifiedBy>
  <cp:lastPrinted>2013-10-28T23:25:32Z</cp:lastPrinted>
  <dcterms:created xsi:type="dcterms:W3CDTF">2013-02-18T19:41:47Z</dcterms:created>
  <dcterms:modified xsi:type="dcterms:W3CDTF">2013-10-28T23:25:37Z</dcterms:modified>
</cp:coreProperties>
</file>