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inance\Procedures\"/>
    </mc:Choice>
  </mc:AlternateContent>
  <bookViews>
    <workbookView xWindow="0" yWindow="0" windowWidth="26805" windowHeight="11070" activeTab="1"/>
  </bookViews>
  <sheets>
    <sheet name="Sheet1" sheetId="1" r:id="rId1"/>
    <sheet name="Acctg Only 9-1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9" i="2" l="1"/>
  <c r="K79" i="2"/>
  <c r="I77" i="2"/>
  <c r="E76" i="2"/>
  <c r="E72" i="2"/>
  <c r="I72" i="2" s="1"/>
  <c r="E71" i="2"/>
  <c r="I71" i="2" s="1"/>
  <c r="E69" i="2"/>
  <c r="G69" i="2" s="1"/>
  <c r="E68" i="2"/>
  <c r="G68" i="2" s="1"/>
  <c r="E67" i="2"/>
  <c r="E66" i="2"/>
  <c r="G66" i="2" s="1"/>
  <c r="E65" i="2"/>
  <c r="E62" i="2"/>
  <c r="G55" i="2"/>
  <c r="G50" i="2"/>
  <c r="I48" i="2"/>
  <c r="E45" i="2"/>
  <c r="G44" i="2"/>
  <c r="E42" i="2"/>
  <c r="G42" i="2" s="1"/>
  <c r="E39" i="2"/>
  <c r="G39" i="2" s="1"/>
  <c r="E37" i="2"/>
  <c r="I35" i="2"/>
  <c r="E33" i="2"/>
  <c r="E32" i="2"/>
  <c r="I32" i="2" s="1"/>
  <c r="I31" i="2"/>
  <c r="E30" i="2"/>
  <c r="G30" i="2" s="1"/>
  <c r="G29" i="2"/>
  <c r="E28" i="2"/>
  <c r="G28" i="2" s="1"/>
  <c r="E27" i="2"/>
  <c r="E79" i="2" l="1"/>
  <c r="E81" i="2" s="1"/>
  <c r="I79" i="2"/>
  <c r="I81" i="2" s="1"/>
  <c r="G27" i="2"/>
  <c r="G79" i="2" s="1"/>
  <c r="G81" i="2" s="1"/>
  <c r="M79" i="1"/>
  <c r="K79" i="1"/>
  <c r="G44" i="1" l="1"/>
  <c r="I31" i="1"/>
  <c r="I35" i="1"/>
  <c r="I77" i="1"/>
  <c r="I48" i="1"/>
  <c r="G55" i="1"/>
  <c r="G50" i="1"/>
  <c r="G29" i="1"/>
  <c r="E67" i="1" l="1"/>
  <c r="E66" i="1"/>
  <c r="G66" i="1" s="1"/>
  <c r="E45" i="1" l="1"/>
  <c r="E72" i="1"/>
  <c r="I72" i="1" s="1"/>
  <c r="E71" i="1"/>
  <c r="I71" i="1" s="1"/>
  <c r="E68" i="1"/>
  <c r="G68" i="1" s="1"/>
  <c r="E65" i="1"/>
  <c r="E69" i="1"/>
  <c r="G69" i="1" s="1"/>
  <c r="E76" i="1"/>
  <c r="E62" i="1"/>
  <c r="E42" i="1"/>
  <c r="G42" i="1" s="1"/>
  <c r="E39" i="1"/>
  <c r="G39" i="1" s="1"/>
  <c r="E37" i="1"/>
  <c r="E33" i="1"/>
  <c r="E32" i="1"/>
  <c r="I32" i="1" s="1"/>
  <c r="E28" i="1"/>
  <c r="G28" i="1" s="1"/>
  <c r="E30" i="1"/>
  <c r="G30" i="1" s="1"/>
  <c r="E27" i="1"/>
  <c r="G27" i="1" s="1"/>
  <c r="G79" i="1" l="1"/>
  <c r="G81" i="1" s="1"/>
  <c r="I79" i="1"/>
  <c r="I81" i="1" s="1"/>
  <c r="E79" i="1"/>
  <c r="E81" i="1" s="1"/>
</calcChain>
</file>

<file path=xl/sharedStrings.xml><?xml version="1.0" encoding="utf-8"?>
<sst xmlns="http://schemas.openxmlformats.org/spreadsheetml/2006/main" count="294" uniqueCount="143">
  <si>
    <t>Payables, including follow up on missing information</t>
  </si>
  <si>
    <t>Update month-by-month summary of meeting and travel expenses</t>
  </si>
  <si>
    <t>Run monthly financials</t>
  </si>
  <si>
    <t>Entry of fixed assets, posting of monthly additions, retirements, and depreciation</t>
  </si>
  <si>
    <t>Send out Daily Performance Summary</t>
  </si>
  <si>
    <t>Compile monthly Flash Report PDF file</t>
  </si>
  <si>
    <t>Prepare budget import spreadsheet</t>
  </si>
  <si>
    <t>Assist in preparation of quarterly committee meeting materials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</si>
  <si>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Maintain Virtual Portfolio listing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</si>
  <si>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Prepare summaries of MWG and Board travel expenses for audit committee meetings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</si>
  <si>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Coordinate PDF of quarterly booklets, including bookmarking</t>
    </r>
  </si>
  <si>
    <t>Assist in audit prep</t>
  </si>
  <si>
    <t>Assist in updating cost basis tracking spreadsheet</t>
  </si>
  <si>
    <t>Prepare and update diagrams of private equity investments and related entities</t>
  </si>
  <si>
    <t>Travel binders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</si>
  <si>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Photocopying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</si>
  <si>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Ensuring that final T&amp;Es are included for all trips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</si>
  <si>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Preparing for auditor review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</si>
  <si>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Following up on missing documentation</t>
    </r>
  </si>
  <si>
    <t>50% T&amp;E Analysis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</si>
  <si>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Gathering all documentation &amp; photocopying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</si>
  <si>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Completing analysis for review</t>
    </r>
  </si>
  <si>
    <t>Assist in gathering survey detail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</si>
  <si>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Analysis of legal fees to calculate rate/hour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</si>
  <si>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Director time</t>
    </r>
  </si>
  <si>
    <t>Records management and record retention – paper and electronic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</si>
  <si>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Monitor and update record retention policy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</si>
  <si>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Manage and update inventory listing of Finance Department files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</si>
  <si>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Coordinate annual review of documentation for destruction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</si>
  <si>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Set up files for new investments and new years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</si>
  <si>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Preparation for annual storage according to record retention policy</t>
    </r>
  </si>
  <si>
    <t>Prepare correspondence and mailing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</si>
  <si>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Draft recurring letters (Annual Excess Business Holdings letters, Audit Confirms, etc.)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</si>
  <si>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Finalize correspondence with taxing authorities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</si>
  <si>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Coordinate sending of tax extensions, estimates, and state returns</t>
    </r>
  </si>
  <si>
    <t>Schedule meetings and conference calls</t>
  </si>
  <si>
    <t>Administrative skills</t>
  </si>
  <si>
    <t>Detail oriented</t>
  </si>
  <si>
    <t>Organized</t>
  </si>
  <si>
    <t>Aptitude with financial concepts and math</t>
  </si>
  <si>
    <t>Maintain Virtual Portfolio listing</t>
  </si>
  <si>
    <t>Prepare summaries of MWG and Board travel expenses for audit committee meetings</t>
  </si>
  <si>
    <t>Photocopying</t>
  </si>
  <si>
    <t>Ensuring that final T&amp;Es are included for all trips</t>
  </si>
  <si>
    <t>Preparing for auditor review</t>
  </si>
  <si>
    <t>Following up on missing documentation</t>
  </si>
  <si>
    <t>Gathering all documentation &amp; photocopying</t>
  </si>
  <si>
    <t>Completing analysis for review</t>
  </si>
  <si>
    <t>Analysis of legal fees to calculate rate/hour</t>
  </si>
  <si>
    <t>Director time</t>
  </si>
  <si>
    <t>Monitor and update record retention policy</t>
  </si>
  <si>
    <t>Manage and update inventory listing of Finance Department files</t>
  </si>
  <si>
    <t>Coordinate annual review of documentation for destruction</t>
  </si>
  <si>
    <t>Filing, file maintenance</t>
  </si>
  <si>
    <t>Preparation for annual storage according to record retention policy</t>
  </si>
  <si>
    <t>Save/Print/Log In documentation including capital call notices, audited financial statements, monthly hedge fund statements, quarterly capital statements for LPs, K-1s and other tax reporting</t>
  </si>
  <si>
    <t>Draft recurring letters (Annual Excess Business Holdings letters, Audit Confirms, etc.)</t>
  </si>
  <si>
    <t>Finalize correspondence with taxing authorities</t>
  </si>
  <si>
    <t>Coordinate sending of tax extensions, estimates, and state returns</t>
  </si>
  <si>
    <t>Compile PDFs of quarterly committee meeting materials</t>
  </si>
  <si>
    <t>K-1 entry</t>
  </si>
  <si>
    <t xml:space="preserve">Assist in tax prep </t>
  </si>
  <si>
    <t>Maintain listing of additional forms filed with returns</t>
  </si>
  <si>
    <t>Prepare additional forms per guidance from investments and prior year forms</t>
  </si>
  <si>
    <t>7 hours/week</t>
  </si>
  <si>
    <t>Annual Est</t>
  </si>
  <si>
    <t>Run budget vs. actual reporting quarterly for all departments</t>
  </si>
  <si>
    <t>Run budget vs. actual reporting monthly for MWG</t>
  </si>
  <si>
    <t>2 hours/month</t>
  </si>
  <si>
    <t>4 hours/quarter</t>
  </si>
  <si>
    <t>3 hours/month</t>
  </si>
  <si>
    <t>1 hour/week</t>
  </si>
  <si>
    <t>1 hour/month</t>
  </si>
  <si>
    <t>6 hours/year</t>
  </si>
  <si>
    <t>2 hours/quarter</t>
  </si>
  <si>
    <t>6 hours/quarter</t>
  </si>
  <si>
    <t>6 hours/week (3/1 - 9/1)</t>
  </si>
  <si>
    <t>Assisting with additional tax-return related analysis</t>
  </si>
  <si>
    <t>6 hours/week (9/1 - 11/15)</t>
  </si>
  <si>
    <t>40 hours</t>
  </si>
  <si>
    <t>60 hours (updating ONLY)</t>
  </si>
  <si>
    <t>8 hours</t>
  </si>
  <si>
    <t>4 hours/month</t>
  </si>
  <si>
    <t>1 hour/day</t>
  </si>
  <si>
    <t>8 hours/week (June &amp; Jul)</t>
  </si>
  <si>
    <t>4 hours</t>
  </si>
  <si>
    <t>4 hours/week</t>
  </si>
  <si>
    <t>Photocopying returns</t>
  </si>
  <si>
    <t>6 hours</t>
  </si>
  <si>
    <t>Annual Total</t>
  </si>
  <si>
    <t>Weekly Total (Based on 50 Weeks)</t>
  </si>
  <si>
    <t>18 hours</t>
  </si>
  <si>
    <t>12 hours</t>
  </si>
  <si>
    <t>Included in K-1 entry</t>
  </si>
  <si>
    <t>Update accounting procedures (tax reporting, payables, etc.)</t>
  </si>
  <si>
    <t>30 hours</t>
  </si>
  <si>
    <t>3 hours</t>
  </si>
  <si>
    <t>Collect credit card transaction information and prepare monthly summary</t>
  </si>
  <si>
    <t>General Duties</t>
  </si>
  <si>
    <t>Word processing</t>
  </si>
  <si>
    <t>Records management</t>
  </si>
  <si>
    <t>Data entry</t>
  </si>
  <si>
    <t>Document processing &amp; dissemination</t>
  </si>
  <si>
    <t>Data gathering</t>
  </si>
  <si>
    <t>Detailed Tasks</t>
  </si>
  <si>
    <t>Skills</t>
  </si>
  <si>
    <t>General office skills</t>
  </si>
  <si>
    <t>Fax and e-mail, general mail and correspondence</t>
  </si>
  <si>
    <t>Set up files for new investments</t>
  </si>
  <si>
    <t>Set up general files</t>
  </si>
  <si>
    <t>3 hours/week</t>
  </si>
  <si>
    <t>Initial</t>
  </si>
  <si>
    <t>Eventual</t>
  </si>
  <si>
    <t>Grant Check Processing</t>
  </si>
  <si>
    <t>weekly actual</t>
  </si>
  <si>
    <t>estimate</t>
  </si>
  <si>
    <t>Accounts payable process</t>
  </si>
  <si>
    <t>Basic bookkeeping and accounting</t>
  </si>
  <si>
    <t>Medium to advanced capabilities with Microsoft Excel and Word</t>
  </si>
  <si>
    <t>Working knowledge of accounting software</t>
  </si>
  <si>
    <t>Familiarity with banking software</t>
  </si>
  <si>
    <t>Personal characteristics</t>
  </si>
  <si>
    <t xml:space="preserve">The candidate to fill this role must be discrete and able to maintain confidentiality.  The responsibilities for this job include access to </t>
  </si>
  <si>
    <t>confidential employee, banking and investment information.  The candidate must be attentive to details and deadlines.</t>
  </si>
  <si>
    <t>Failure to attend to details and deadlines may cause financial penalties.</t>
  </si>
  <si>
    <t>Additional Tasks:</t>
  </si>
  <si>
    <t>Reviewing T&amp;E forms for completeness &amp; accuracy</t>
  </si>
  <si>
    <t>2 hrs/week</t>
  </si>
  <si>
    <t>More complete management of fixed assets</t>
  </si>
  <si>
    <t>Additional 2 hrs/month</t>
  </si>
  <si>
    <t>W-9 follow up and 1099 processing</t>
  </si>
  <si>
    <t>2 hrs/month plus 1099 time</t>
  </si>
  <si>
    <t>Projects as Needed</t>
  </si>
  <si>
    <t>Asset Inventory</t>
  </si>
  <si>
    <t>Vendor Combiner</t>
  </si>
  <si>
    <t>Management Reporter reports</t>
  </si>
  <si>
    <t>Implementation of computer tracking in GP</t>
  </si>
  <si>
    <t>More involvement with audit workpapers</t>
  </si>
  <si>
    <t>More involvement with tax workpapers - acctg portion</t>
  </si>
  <si>
    <t>Payroll Entries and related spreadsheets</t>
  </si>
  <si>
    <t>Quarterly SEP payments</t>
  </si>
  <si>
    <t>Quarterly BOD payments</t>
  </si>
  <si>
    <t>Monthly grant reconciliation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</si>
</sst>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5"/>
    </xf>
    <xf numFmtId="0" fontId="1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center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zoomScaleNormal="100" workbookViewId="0">
      <selection activeCell="A4" sqref="A4"/>
    </sheetView>
  </sheetViews>
  <sheetFormatPr defaultRowHeight="15" x14ac:dyDescent="0.25"/>
  <cols>
    <col min="1" max="1" width="6.7109375" customWidth="1"/>
    <col min="2" max="2" width="77.5703125" customWidth="1"/>
    <col min="3" max="3" width="25.85546875" customWidth="1"/>
    <col min="4" max="4" width="3.28515625" customWidth="1"/>
    <col min="5" max="5" width="11" customWidth="1"/>
  </cols>
  <sheetData>
    <row r="1" spans="1:1" x14ac:dyDescent="0.25">
      <c r="A1" s="4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6" spans="1:1" x14ac:dyDescent="0.25">
      <c r="A6" s="4" t="s">
        <v>98</v>
      </c>
    </row>
    <row r="7" spans="1:1" x14ac:dyDescent="0.25">
      <c r="A7" s="11" t="s">
        <v>116</v>
      </c>
    </row>
    <row r="8" spans="1:1" x14ac:dyDescent="0.25">
      <c r="A8" t="s">
        <v>100</v>
      </c>
    </row>
    <row r="9" spans="1:1" x14ac:dyDescent="0.25">
      <c r="A9" t="s">
        <v>117</v>
      </c>
    </row>
    <row r="10" spans="1:1" x14ac:dyDescent="0.25">
      <c r="A10" t="s">
        <v>99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s="11" t="s">
        <v>42</v>
      </c>
    </row>
    <row r="15" spans="1:1" x14ac:dyDescent="0.25">
      <c r="A15" s="11"/>
    </row>
    <row r="16" spans="1:1" x14ac:dyDescent="0.25">
      <c r="A16" s="4" t="s">
        <v>105</v>
      </c>
    </row>
    <row r="17" spans="1:13" x14ac:dyDescent="0.25">
      <c r="A17" s="11" t="s">
        <v>119</v>
      </c>
    </row>
    <row r="18" spans="1:13" x14ac:dyDescent="0.25">
      <c r="A18" s="11" t="s">
        <v>120</v>
      </c>
    </row>
    <row r="19" spans="1:13" x14ac:dyDescent="0.25">
      <c r="A19" s="11" t="s">
        <v>106</v>
      </c>
    </row>
    <row r="20" spans="1:13" x14ac:dyDescent="0.25">
      <c r="A20" s="11" t="s">
        <v>118</v>
      </c>
    </row>
    <row r="21" spans="1:13" x14ac:dyDescent="0.25">
      <c r="A21" s="11" t="s">
        <v>39</v>
      </c>
    </row>
    <row r="22" spans="1:13" x14ac:dyDescent="0.25">
      <c r="A22" s="11" t="s">
        <v>37</v>
      </c>
    </row>
    <row r="23" spans="1:13" x14ac:dyDescent="0.25">
      <c r="A23" s="11" t="s">
        <v>38</v>
      </c>
    </row>
    <row r="24" spans="1:13" x14ac:dyDescent="0.25">
      <c r="A24" s="11" t="s">
        <v>36</v>
      </c>
      <c r="K24" t="s">
        <v>115</v>
      </c>
    </row>
    <row r="25" spans="1:13" x14ac:dyDescent="0.25">
      <c r="A25" s="11"/>
    </row>
    <row r="26" spans="1:13" x14ac:dyDescent="0.25">
      <c r="A26" s="2" t="s">
        <v>104</v>
      </c>
      <c r="E26" s="4" t="s">
        <v>65</v>
      </c>
      <c r="G26" s="12" t="s">
        <v>111</v>
      </c>
      <c r="H26" s="12"/>
      <c r="I26" s="12" t="s">
        <v>112</v>
      </c>
      <c r="K26" t="s">
        <v>114</v>
      </c>
    </row>
    <row r="27" spans="1:13" x14ac:dyDescent="0.25">
      <c r="A27" s="1" t="s">
        <v>0</v>
      </c>
      <c r="C27" t="s">
        <v>64</v>
      </c>
      <c r="E27">
        <f>7*50</f>
        <v>350</v>
      </c>
      <c r="G27">
        <f>E27</f>
        <v>350</v>
      </c>
      <c r="K27">
        <v>15</v>
      </c>
      <c r="M27">
        <v>8</v>
      </c>
    </row>
    <row r="28" spans="1:13" x14ac:dyDescent="0.25">
      <c r="A28" s="1" t="s">
        <v>1</v>
      </c>
      <c r="C28" t="s">
        <v>70</v>
      </c>
      <c r="E28">
        <f>3*12</f>
        <v>36</v>
      </c>
      <c r="G28">
        <f>E28</f>
        <v>36</v>
      </c>
      <c r="K28">
        <v>2</v>
      </c>
      <c r="M28">
        <v>0.75</v>
      </c>
    </row>
    <row r="29" spans="1:13" x14ac:dyDescent="0.25">
      <c r="A29" s="1" t="s">
        <v>67</v>
      </c>
      <c r="C29" t="s">
        <v>68</v>
      </c>
      <c r="E29">
        <v>24</v>
      </c>
      <c r="G29">
        <f>E29</f>
        <v>24</v>
      </c>
    </row>
    <row r="30" spans="1:13" x14ac:dyDescent="0.25">
      <c r="A30" s="1" t="s">
        <v>66</v>
      </c>
      <c r="C30" t="s">
        <v>69</v>
      </c>
      <c r="E30">
        <f>4*4</f>
        <v>16</v>
      </c>
      <c r="G30">
        <f>E30</f>
        <v>16</v>
      </c>
    </row>
    <row r="31" spans="1:13" x14ac:dyDescent="0.25">
      <c r="A31" s="1" t="s">
        <v>2</v>
      </c>
      <c r="C31" t="s">
        <v>68</v>
      </c>
      <c r="E31">
        <v>24</v>
      </c>
      <c r="I31">
        <f>E31</f>
        <v>24</v>
      </c>
    </row>
    <row r="32" spans="1:13" x14ac:dyDescent="0.25">
      <c r="A32" s="1" t="s">
        <v>3</v>
      </c>
      <c r="C32" t="s">
        <v>68</v>
      </c>
      <c r="E32">
        <f>2*12</f>
        <v>24</v>
      </c>
      <c r="I32">
        <f>E32</f>
        <v>24</v>
      </c>
    </row>
    <row r="33" spans="1:9" x14ac:dyDescent="0.25">
      <c r="A33" s="1" t="s">
        <v>4</v>
      </c>
      <c r="C33" t="s">
        <v>71</v>
      </c>
      <c r="E33">
        <f>50</f>
        <v>50</v>
      </c>
    </row>
    <row r="34" spans="1:9" x14ac:dyDescent="0.25">
      <c r="A34" s="1" t="s">
        <v>5</v>
      </c>
      <c r="C34" t="s">
        <v>72</v>
      </c>
      <c r="E34">
        <v>12</v>
      </c>
    </row>
    <row r="35" spans="1:9" x14ac:dyDescent="0.25">
      <c r="A35" s="1" t="s">
        <v>6</v>
      </c>
      <c r="C35" t="s">
        <v>73</v>
      </c>
      <c r="E35">
        <v>6</v>
      </c>
      <c r="I35">
        <f>E35</f>
        <v>6</v>
      </c>
    </row>
    <row r="36" spans="1:9" x14ac:dyDescent="0.25">
      <c r="A36" s="1" t="s">
        <v>7</v>
      </c>
    </row>
    <row r="37" spans="1:9" x14ac:dyDescent="0.25">
      <c r="A37" s="3" t="s">
        <v>8</v>
      </c>
      <c r="B37" t="s">
        <v>40</v>
      </c>
      <c r="C37" t="s">
        <v>74</v>
      </c>
      <c r="E37">
        <f>2*4</f>
        <v>8</v>
      </c>
    </row>
    <row r="38" spans="1:9" x14ac:dyDescent="0.25">
      <c r="A38" s="3" t="s">
        <v>9</v>
      </c>
      <c r="B38" t="s">
        <v>41</v>
      </c>
      <c r="C38" t="s">
        <v>73</v>
      </c>
      <c r="E38">
        <v>6</v>
      </c>
    </row>
    <row r="39" spans="1:9" x14ac:dyDescent="0.25">
      <c r="A39" s="3" t="s">
        <v>10</v>
      </c>
      <c r="B39" t="s">
        <v>59</v>
      </c>
      <c r="C39" t="s">
        <v>75</v>
      </c>
      <c r="E39">
        <f>6*4</f>
        <v>24</v>
      </c>
      <c r="G39">
        <f>E39</f>
        <v>24</v>
      </c>
    </row>
    <row r="40" spans="1:9" x14ac:dyDescent="0.25">
      <c r="A40" s="1" t="s">
        <v>11</v>
      </c>
      <c r="C40" t="s">
        <v>92</v>
      </c>
      <c r="E40">
        <v>12</v>
      </c>
    </row>
    <row r="41" spans="1:9" x14ac:dyDescent="0.25">
      <c r="A41" s="1" t="s">
        <v>61</v>
      </c>
    </row>
    <row r="42" spans="1:9" x14ac:dyDescent="0.25">
      <c r="A42" s="3"/>
      <c r="B42" t="s">
        <v>60</v>
      </c>
      <c r="C42" t="s">
        <v>76</v>
      </c>
      <c r="E42">
        <f>6*25</f>
        <v>150</v>
      </c>
      <c r="G42">
        <f>E42</f>
        <v>150</v>
      </c>
    </row>
    <row r="43" spans="1:9" x14ac:dyDescent="0.25">
      <c r="A43" s="3"/>
      <c r="B43" t="s">
        <v>63</v>
      </c>
      <c r="C43" t="s">
        <v>93</v>
      </c>
    </row>
    <row r="44" spans="1:9" x14ac:dyDescent="0.25">
      <c r="A44" s="3"/>
      <c r="B44" t="s">
        <v>62</v>
      </c>
      <c r="C44" t="s">
        <v>96</v>
      </c>
      <c r="E44">
        <v>3</v>
      </c>
      <c r="G44">
        <f>E44</f>
        <v>3</v>
      </c>
    </row>
    <row r="45" spans="1:9" x14ac:dyDescent="0.25">
      <c r="A45" s="3"/>
      <c r="B45" t="s">
        <v>77</v>
      </c>
      <c r="C45" t="s">
        <v>78</v>
      </c>
      <c r="E45">
        <f>6*10</f>
        <v>60</v>
      </c>
    </row>
    <row r="46" spans="1:9" x14ac:dyDescent="0.25">
      <c r="A46" s="1" t="s">
        <v>94</v>
      </c>
      <c r="C46" t="s">
        <v>95</v>
      </c>
      <c r="E46">
        <v>30</v>
      </c>
    </row>
    <row r="47" spans="1:9" x14ac:dyDescent="0.25">
      <c r="A47" s="1" t="s">
        <v>12</v>
      </c>
      <c r="C47" t="s">
        <v>79</v>
      </c>
      <c r="E47">
        <v>40</v>
      </c>
    </row>
    <row r="48" spans="1:9" x14ac:dyDescent="0.25">
      <c r="A48" s="1" t="s">
        <v>13</v>
      </c>
      <c r="C48" t="s">
        <v>80</v>
      </c>
      <c r="E48">
        <v>60</v>
      </c>
      <c r="I48">
        <f>E48</f>
        <v>60</v>
      </c>
    </row>
    <row r="49" spans="1:13" x14ac:dyDescent="0.25">
      <c r="A49" s="1" t="s">
        <v>97</v>
      </c>
      <c r="C49" t="s">
        <v>70</v>
      </c>
      <c r="E49">
        <v>36</v>
      </c>
    </row>
    <row r="50" spans="1:13" x14ac:dyDescent="0.25">
      <c r="A50" s="1" t="s">
        <v>14</v>
      </c>
      <c r="C50" t="s">
        <v>68</v>
      </c>
      <c r="E50">
        <v>24</v>
      </c>
      <c r="G50">
        <f>E50</f>
        <v>24</v>
      </c>
    </row>
    <row r="51" spans="1:13" x14ac:dyDescent="0.25">
      <c r="A51" s="3" t="s">
        <v>15</v>
      </c>
      <c r="B51" t="s">
        <v>42</v>
      </c>
    </row>
    <row r="52" spans="1:13" x14ac:dyDescent="0.25">
      <c r="A52" s="3" t="s">
        <v>16</v>
      </c>
      <c r="B52" t="s">
        <v>43</v>
      </c>
    </row>
    <row r="53" spans="1:13" x14ac:dyDescent="0.25">
      <c r="A53" s="3" t="s">
        <v>17</v>
      </c>
      <c r="B53" t="s">
        <v>44</v>
      </c>
    </row>
    <row r="54" spans="1:13" x14ac:dyDescent="0.25">
      <c r="A54" s="3" t="s">
        <v>18</v>
      </c>
      <c r="B54" t="s">
        <v>45</v>
      </c>
    </row>
    <row r="55" spans="1:13" x14ac:dyDescent="0.25">
      <c r="A55" s="1" t="s">
        <v>19</v>
      </c>
      <c r="C55" t="s">
        <v>68</v>
      </c>
      <c r="E55">
        <v>24</v>
      </c>
      <c r="G55">
        <f>E55</f>
        <v>24</v>
      </c>
      <c r="K55">
        <v>1</v>
      </c>
      <c r="M55">
        <v>0.5</v>
      </c>
    </row>
    <row r="56" spans="1:13" x14ac:dyDescent="0.25">
      <c r="A56" s="3" t="s">
        <v>20</v>
      </c>
      <c r="B56" t="s">
        <v>46</v>
      </c>
    </row>
    <row r="57" spans="1:13" x14ac:dyDescent="0.25">
      <c r="A57" s="3" t="s">
        <v>21</v>
      </c>
      <c r="B57" t="s">
        <v>47</v>
      </c>
    </row>
    <row r="58" spans="1:13" x14ac:dyDescent="0.25">
      <c r="A58" s="1" t="s">
        <v>22</v>
      </c>
      <c r="C58" t="s">
        <v>81</v>
      </c>
      <c r="E58">
        <v>8</v>
      </c>
    </row>
    <row r="59" spans="1:13" x14ac:dyDescent="0.25">
      <c r="A59" s="3" t="s">
        <v>23</v>
      </c>
      <c r="B59" t="s">
        <v>48</v>
      </c>
    </row>
    <row r="60" spans="1:13" x14ac:dyDescent="0.25">
      <c r="A60" s="3" t="s">
        <v>24</v>
      </c>
      <c r="B60" t="s">
        <v>49</v>
      </c>
    </row>
    <row r="61" spans="1:13" x14ac:dyDescent="0.25">
      <c r="A61" s="1" t="s">
        <v>25</v>
      </c>
    </row>
    <row r="62" spans="1:13" x14ac:dyDescent="0.25">
      <c r="A62" s="3" t="s">
        <v>26</v>
      </c>
      <c r="B62" t="s">
        <v>50</v>
      </c>
      <c r="C62" t="s">
        <v>68</v>
      </c>
      <c r="E62">
        <f>2*12</f>
        <v>24</v>
      </c>
    </row>
    <row r="63" spans="1:13" x14ac:dyDescent="0.25">
      <c r="A63" s="3" t="s">
        <v>27</v>
      </c>
      <c r="B63" t="s">
        <v>51</v>
      </c>
      <c r="C63" t="s">
        <v>85</v>
      </c>
      <c r="E63">
        <v>4</v>
      </c>
    </row>
    <row r="64" spans="1:13" x14ac:dyDescent="0.25">
      <c r="A64" s="3" t="s">
        <v>30</v>
      </c>
      <c r="B64" t="s">
        <v>54</v>
      </c>
      <c r="C64" t="s">
        <v>85</v>
      </c>
      <c r="E64">
        <v>4</v>
      </c>
    </row>
    <row r="65" spans="1:13" x14ac:dyDescent="0.25">
      <c r="A65" s="3" t="s">
        <v>28</v>
      </c>
      <c r="B65" t="s">
        <v>52</v>
      </c>
      <c r="C65" t="s">
        <v>84</v>
      </c>
      <c r="E65">
        <f>8*4</f>
        <v>32</v>
      </c>
    </row>
    <row r="66" spans="1:13" x14ac:dyDescent="0.25">
      <c r="A66" s="3" t="s">
        <v>29</v>
      </c>
      <c r="B66" t="s">
        <v>108</v>
      </c>
      <c r="C66" t="s">
        <v>68</v>
      </c>
      <c r="E66">
        <f>2*12</f>
        <v>24</v>
      </c>
      <c r="G66">
        <f>E66</f>
        <v>24</v>
      </c>
    </row>
    <row r="67" spans="1:13" x14ac:dyDescent="0.25">
      <c r="A67" s="3"/>
      <c r="B67" t="s">
        <v>109</v>
      </c>
      <c r="C67" t="s">
        <v>110</v>
      </c>
      <c r="E67">
        <f>3*50</f>
        <v>150</v>
      </c>
      <c r="M67">
        <v>1</v>
      </c>
    </row>
    <row r="68" spans="1:13" x14ac:dyDescent="0.25">
      <c r="A68" s="3"/>
      <c r="B68" t="s">
        <v>53</v>
      </c>
      <c r="C68" t="s">
        <v>86</v>
      </c>
      <c r="E68">
        <f>4*50</f>
        <v>200</v>
      </c>
      <c r="G68">
        <f>E68</f>
        <v>200</v>
      </c>
    </row>
    <row r="69" spans="1:13" s="7" customFormat="1" ht="30" customHeight="1" x14ac:dyDescent="0.25">
      <c r="A69" s="5"/>
      <c r="B69" s="6" t="s">
        <v>55</v>
      </c>
      <c r="C69" s="7" t="s">
        <v>83</v>
      </c>
      <c r="E69" s="7">
        <f>1*5*50</f>
        <v>250</v>
      </c>
      <c r="G69">
        <f>E69</f>
        <v>250</v>
      </c>
      <c r="K69" s="7">
        <v>2</v>
      </c>
      <c r="M69" s="7">
        <v>4</v>
      </c>
    </row>
    <row r="70" spans="1:13" x14ac:dyDescent="0.25">
      <c r="A70" s="1" t="s">
        <v>31</v>
      </c>
    </row>
    <row r="71" spans="1:13" x14ac:dyDescent="0.25">
      <c r="A71" s="3" t="s">
        <v>32</v>
      </c>
      <c r="B71" t="s">
        <v>56</v>
      </c>
      <c r="C71" t="s">
        <v>82</v>
      </c>
      <c r="E71">
        <f>4*12</f>
        <v>48</v>
      </c>
      <c r="I71">
        <f>E71</f>
        <v>48</v>
      </c>
    </row>
    <row r="72" spans="1:13" x14ac:dyDescent="0.25">
      <c r="A72" s="3" t="s">
        <v>33</v>
      </c>
      <c r="B72" t="s">
        <v>57</v>
      </c>
      <c r="C72" t="s">
        <v>68</v>
      </c>
      <c r="E72">
        <f>2*12</f>
        <v>24</v>
      </c>
      <c r="I72">
        <f>E72</f>
        <v>24</v>
      </c>
    </row>
    <row r="73" spans="1:13" x14ac:dyDescent="0.25">
      <c r="A73" s="3" t="s">
        <v>34</v>
      </c>
      <c r="B73" t="s">
        <v>58</v>
      </c>
      <c r="C73" t="s">
        <v>91</v>
      </c>
      <c r="E73">
        <v>18</v>
      </c>
    </row>
    <row r="74" spans="1:13" x14ac:dyDescent="0.25">
      <c r="A74" s="3"/>
      <c r="B74" t="s">
        <v>87</v>
      </c>
      <c r="C74" t="s">
        <v>88</v>
      </c>
      <c r="E74">
        <v>6</v>
      </c>
    </row>
    <row r="75" spans="1:13" x14ac:dyDescent="0.25">
      <c r="A75" s="3"/>
      <c r="B75" t="s">
        <v>107</v>
      </c>
      <c r="C75" t="s">
        <v>71</v>
      </c>
      <c r="E75">
        <v>50</v>
      </c>
    </row>
    <row r="76" spans="1:13" x14ac:dyDescent="0.25">
      <c r="A76" s="1" t="s">
        <v>35</v>
      </c>
      <c r="C76" t="s">
        <v>71</v>
      </c>
      <c r="E76">
        <f>1*50</f>
        <v>50</v>
      </c>
    </row>
    <row r="77" spans="1:13" x14ac:dyDescent="0.25">
      <c r="A77" s="1" t="s">
        <v>113</v>
      </c>
      <c r="I77">
        <f>2*25</f>
        <v>50</v>
      </c>
    </row>
    <row r="78" spans="1:13" x14ac:dyDescent="0.25">
      <c r="A78" s="1"/>
    </row>
    <row r="79" spans="1:13" x14ac:dyDescent="0.25">
      <c r="A79" s="1"/>
      <c r="C79" s="10" t="s">
        <v>89</v>
      </c>
      <c r="E79" s="8">
        <f>SUM(E27:E76)</f>
        <v>1911</v>
      </c>
      <c r="G79" s="8">
        <f>SUM(G27:G76)</f>
        <v>1125</v>
      </c>
      <c r="I79" s="8">
        <f>SUM(I27:I76)</f>
        <v>186</v>
      </c>
      <c r="K79" s="8">
        <f>SUM(K27:K76)</f>
        <v>20</v>
      </c>
      <c r="M79" s="8">
        <f>SUM(M27:M76)</f>
        <v>14.25</v>
      </c>
    </row>
    <row r="80" spans="1:13" x14ac:dyDescent="0.25">
      <c r="A80" s="1"/>
    </row>
    <row r="81" spans="1:9" ht="15.75" thickBot="1" x14ac:dyDescent="0.3">
      <c r="A81" s="1"/>
      <c r="C81" s="10" t="s">
        <v>90</v>
      </c>
      <c r="E81" s="9">
        <f>E79/50</f>
        <v>38.22</v>
      </c>
      <c r="G81" s="9">
        <f>G79/50</f>
        <v>22.5</v>
      </c>
      <c r="I81" s="9">
        <f>I79/50</f>
        <v>3.72</v>
      </c>
    </row>
    <row r="82" spans="1:9" ht="15.75" thickTop="1" x14ac:dyDescent="0.25">
      <c r="A82" s="1"/>
    </row>
  </sheetData>
  <pageMargins left="0.75" right="0.75" top="0.75" bottom="0.5" header="0.3" footer="0.3"/>
  <pageSetup scale="59" fitToWidth="0" orientation="portrait" r:id="rId1"/>
  <headerFoot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abSelected="1" topLeftCell="A70" zoomScaleNormal="100" workbookViewId="0">
      <selection activeCell="B87" sqref="B87"/>
    </sheetView>
  </sheetViews>
  <sheetFormatPr defaultRowHeight="15" x14ac:dyDescent="0.25"/>
  <cols>
    <col min="1" max="1" width="6.7109375" customWidth="1"/>
    <col min="2" max="2" width="77.5703125" customWidth="1"/>
    <col min="3" max="3" width="25.85546875" customWidth="1"/>
    <col min="4" max="4" width="3.28515625" customWidth="1"/>
    <col min="5" max="5" width="11" customWidth="1"/>
  </cols>
  <sheetData>
    <row r="1" spans="1:1" x14ac:dyDescent="0.25">
      <c r="A1" s="4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6" spans="1:1" x14ac:dyDescent="0.25">
      <c r="A6" s="4" t="s">
        <v>98</v>
      </c>
    </row>
    <row r="7" spans="1:1" x14ac:dyDescent="0.25">
      <c r="A7" s="11" t="s">
        <v>116</v>
      </c>
    </row>
    <row r="8" spans="1:1" x14ac:dyDescent="0.25">
      <c r="A8" t="s">
        <v>100</v>
      </c>
    </row>
    <row r="9" spans="1:1" x14ac:dyDescent="0.25">
      <c r="A9" t="s">
        <v>117</v>
      </c>
    </row>
    <row r="10" spans="1:1" x14ac:dyDescent="0.25">
      <c r="A10" t="s">
        <v>99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s="11" t="s">
        <v>42</v>
      </c>
    </row>
    <row r="15" spans="1:1" x14ac:dyDescent="0.25">
      <c r="A15" s="11"/>
    </row>
    <row r="16" spans="1:1" x14ac:dyDescent="0.25">
      <c r="A16" s="4" t="s">
        <v>105</v>
      </c>
    </row>
    <row r="17" spans="1:13" x14ac:dyDescent="0.25">
      <c r="A17" s="11" t="s">
        <v>119</v>
      </c>
    </row>
    <row r="18" spans="1:13" x14ac:dyDescent="0.25">
      <c r="A18" s="11" t="s">
        <v>120</v>
      </c>
    </row>
    <row r="19" spans="1:13" x14ac:dyDescent="0.25">
      <c r="A19" s="11" t="s">
        <v>106</v>
      </c>
    </row>
    <row r="20" spans="1:13" x14ac:dyDescent="0.25">
      <c r="A20" s="11" t="s">
        <v>118</v>
      </c>
    </row>
    <row r="21" spans="1:13" x14ac:dyDescent="0.25">
      <c r="A21" s="11" t="s">
        <v>39</v>
      </c>
    </row>
    <row r="22" spans="1:13" x14ac:dyDescent="0.25">
      <c r="A22" s="11" t="s">
        <v>37</v>
      </c>
    </row>
    <row r="23" spans="1:13" x14ac:dyDescent="0.25">
      <c r="A23" s="11" t="s">
        <v>38</v>
      </c>
    </row>
    <row r="24" spans="1:13" x14ac:dyDescent="0.25">
      <c r="A24" s="11" t="s">
        <v>36</v>
      </c>
      <c r="K24" t="s">
        <v>115</v>
      </c>
    </row>
    <row r="25" spans="1:13" x14ac:dyDescent="0.25">
      <c r="A25" s="11"/>
    </row>
    <row r="26" spans="1:13" x14ac:dyDescent="0.25">
      <c r="A26" s="2" t="s">
        <v>104</v>
      </c>
      <c r="E26" s="4" t="s">
        <v>65</v>
      </c>
      <c r="G26" s="12" t="s">
        <v>111</v>
      </c>
      <c r="H26" s="12"/>
      <c r="I26" s="12" t="s">
        <v>112</v>
      </c>
      <c r="K26" t="s">
        <v>114</v>
      </c>
    </row>
    <row r="27" spans="1:13" x14ac:dyDescent="0.25">
      <c r="A27" s="1" t="s">
        <v>0</v>
      </c>
      <c r="C27" t="s">
        <v>64</v>
      </c>
      <c r="E27">
        <f>7*50</f>
        <v>350</v>
      </c>
      <c r="G27">
        <f>E27</f>
        <v>350</v>
      </c>
      <c r="K27">
        <v>15</v>
      </c>
      <c r="M27">
        <v>8</v>
      </c>
    </row>
    <row r="28" spans="1:13" x14ac:dyDescent="0.25">
      <c r="A28" s="1" t="s">
        <v>1</v>
      </c>
      <c r="C28" t="s">
        <v>70</v>
      </c>
      <c r="E28">
        <f>3*12</f>
        <v>36</v>
      </c>
      <c r="G28">
        <f>E28</f>
        <v>36</v>
      </c>
      <c r="K28">
        <v>2</v>
      </c>
      <c r="M28">
        <v>0.75</v>
      </c>
    </row>
    <row r="29" spans="1:13" x14ac:dyDescent="0.25">
      <c r="A29" s="1" t="s">
        <v>67</v>
      </c>
      <c r="C29" t="s">
        <v>68</v>
      </c>
      <c r="E29">
        <v>24</v>
      </c>
      <c r="G29">
        <f>E29</f>
        <v>24</v>
      </c>
    </row>
    <row r="30" spans="1:13" x14ac:dyDescent="0.25">
      <c r="A30" s="1" t="s">
        <v>66</v>
      </c>
      <c r="C30" t="s">
        <v>69</v>
      </c>
      <c r="E30">
        <f>4*4</f>
        <v>16</v>
      </c>
      <c r="G30">
        <f>E30</f>
        <v>16</v>
      </c>
    </row>
    <row r="31" spans="1:13" x14ac:dyDescent="0.25">
      <c r="A31" s="1" t="s">
        <v>2</v>
      </c>
      <c r="C31" t="s">
        <v>68</v>
      </c>
      <c r="E31">
        <v>24</v>
      </c>
      <c r="I31">
        <f>E31</f>
        <v>24</v>
      </c>
    </row>
    <row r="32" spans="1:13" x14ac:dyDescent="0.25">
      <c r="A32" s="1" t="s">
        <v>3</v>
      </c>
      <c r="C32" t="s">
        <v>68</v>
      </c>
      <c r="E32">
        <f>2*12</f>
        <v>24</v>
      </c>
      <c r="I32">
        <f>E32</f>
        <v>24</v>
      </c>
    </row>
    <row r="33" spans="1:9" x14ac:dyDescent="0.25">
      <c r="A33" s="14" t="s">
        <v>4</v>
      </c>
      <c r="B33" s="13"/>
      <c r="C33" s="13" t="s">
        <v>71</v>
      </c>
      <c r="D33" s="13"/>
      <c r="E33" s="13">
        <f>50</f>
        <v>50</v>
      </c>
      <c r="F33" s="13"/>
      <c r="G33" s="13"/>
      <c r="H33" s="13"/>
      <c r="I33" s="13"/>
    </row>
    <row r="34" spans="1:9" x14ac:dyDescent="0.25">
      <c r="A34" s="14" t="s">
        <v>5</v>
      </c>
      <c r="B34" s="13"/>
      <c r="C34" s="13" t="s">
        <v>72</v>
      </c>
      <c r="D34" s="13"/>
      <c r="E34" s="13">
        <v>12</v>
      </c>
      <c r="F34" s="13"/>
      <c r="G34" s="13"/>
      <c r="H34" s="13"/>
      <c r="I34" s="13"/>
    </row>
    <row r="35" spans="1:9" x14ac:dyDescent="0.25">
      <c r="A35" s="1" t="s">
        <v>6</v>
      </c>
      <c r="C35" t="s">
        <v>73</v>
      </c>
      <c r="E35">
        <v>6</v>
      </c>
      <c r="I35">
        <f>E35</f>
        <v>6</v>
      </c>
    </row>
    <row r="36" spans="1:9" x14ac:dyDescent="0.25">
      <c r="A36" s="1" t="s">
        <v>7</v>
      </c>
    </row>
    <row r="37" spans="1:9" x14ac:dyDescent="0.25">
      <c r="A37" s="3" t="s">
        <v>8</v>
      </c>
      <c r="B37" t="s">
        <v>40</v>
      </c>
      <c r="C37" t="s">
        <v>74</v>
      </c>
      <c r="E37">
        <f>2*4</f>
        <v>8</v>
      </c>
    </row>
    <row r="38" spans="1:9" x14ac:dyDescent="0.25">
      <c r="A38" s="3" t="s">
        <v>9</v>
      </c>
      <c r="B38" t="s">
        <v>41</v>
      </c>
      <c r="C38" t="s">
        <v>73</v>
      </c>
      <c r="E38">
        <v>6</v>
      </c>
    </row>
    <row r="39" spans="1:9" x14ac:dyDescent="0.25">
      <c r="A39" s="3" t="s">
        <v>10</v>
      </c>
      <c r="B39" t="s">
        <v>59</v>
      </c>
      <c r="C39" t="s">
        <v>75</v>
      </c>
      <c r="E39">
        <f>6*4</f>
        <v>24</v>
      </c>
      <c r="G39">
        <f>E39</f>
        <v>24</v>
      </c>
    </row>
    <row r="40" spans="1:9" x14ac:dyDescent="0.25">
      <c r="A40" s="1" t="s">
        <v>11</v>
      </c>
      <c r="C40" t="s">
        <v>92</v>
      </c>
      <c r="E40">
        <v>12</v>
      </c>
    </row>
    <row r="41" spans="1:9" x14ac:dyDescent="0.25">
      <c r="A41" s="1" t="s">
        <v>61</v>
      </c>
    </row>
    <row r="42" spans="1:9" x14ac:dyDescent="0.25">
      <c r="A42" s="3"/>
      <c r="B42" t="s">
        <v>60</v>
      </c>
      <c r="C42" t="s">
        <v>76</v>
      </c>
      <c r="E42">
        <f>6*25</f>
        <v>150</v>
      </c>
      <c r="G42">
        <f>E42</f>
        <v>150</v>
      </c>
    </row>
    <row r="43" spans="1:9" x14ac:dyDescent="0.25">
      <c r="A43" s="3"/>
      <c r="B43" t="s">
        <v>63</v>
      </c>
      <c r="C43" t="s">
        <v>93</v>
      </c>
    </row>
    <row r="44" spans="1:9" x14ac:dyDescent="0.25">
      <c r="A44" s="3"/>
      <c r="B44" t="s">
        <v>62</v>
      </c>
      <c r="C44" t="s">
        <v>96</v>
      </c>
      <c r="E44">
        <v>3</v>
      </c>
      <c r="G44">
        <f>E44</f>
        <v>3</v>
      </c>
    </row>
    <row r="45" spans="1:9" x14ac:dyDescent="0.25">
      <c r="A45" s="3"/>
      <c r="B45" t="s">
        <v>77</v>
      </c>
      <c r="C45" t="s">
        <v>78</v>
      </c>
      <c r="E45">
        <f>6*10</f>
        <v>60</v>
      </c>
    </row>
    <row r="46" spans="1:9" x14ac:dyDescent="0.25">
      <c r="A46" s="1" t="s">
        <v>94</v>
      </c>
      <c r="C46" t="s">
        <v>95</v>
      </c>
      <c r="E46">
        <v>30</v>
      </c>
    </row>
    <row r="47" spans="1:9" x14ac:dyDescent="0.25">
      <c r="A47" s="14" t="s">
        <v>12</v>
      </c>
      <c r="B47" s="13"/>
      <c r="C47" s="13" t="s">
        <v>79</v>
      </c>
      <c r="D47" s="13"/>
      <c r="E47" s="13">
        <v>40</v>
      </c>
      <c r="F47" s="13"/>
      <c r="G47" s="13"/>
      <c r="H47" s="13"/>
      <c r="I47" s="13"/>
    </row>
    <row r="48" spans="1:9" x14ac:dyDescent="0.25">
      <c r="A48" s="14" t="s">
        <v>13</v>
      </c>
      <c r="B48" s="13"/>
      <c r="C48" s="13" t="s">
        <v>80</v>
      </c>
      <c r="D48" s="13"/>
      <c r="E48" s="13">
        <v>60</v>
      </c>
      <c r="F48" s="13"/>
      <c r="G48" s="13"/>
      <c r="H48" s="13"/>
      <c r="I48" s="13">
        <f>E48</f>
        <v>60</v>
      </c>
    </row>
    <row r="49" spans="1:13" x14ac:dyDescent="0.25">
      <c r="A49" s="1" t="s">
        <v>97</v>
      </c>
      <c r="C49" t="s">
        <v>70</v>
      </c>
      <c r="E49">
        <v>36</v>
      </c>
    </row>
    <row r="50" spans="1:13" x14ac:dyDescent="0.25">
      <c r="A50" s="1" t="s">
        <v>14</v>
      </c>
      <c r="C50" t="s">
        <v>68</v>
      </c>
      <c r="E50">
        <v>24</v>
      </c>
      <c r="G50">
        <f>E50</f>
        <v>24</v>
      </c>
    </row>
    <row r="51" spans="1:13" x14ac:dyDescent="0.25">
      <c r="A51" s="3" t="s">
        <v>15</v>
      </c>
      <c r="B51" t="s">
        <v>42</v>
      </c>
    </row>
    <row r="52" spans="1:13" x14ac:dyDescent="0.25">
      <c r="A52" s="3" t="s">
        <v>16</v>
      </c>
      <c r="B52" t="s">
        <v>43</v>
      </c>
    </row>
    <row r="53" spans="1:13" x14ac:dyDescent="0.25">
      <c r="A53" s="3" t="s">
        <v>17</v>
      </c>
      <c r="B53" t="s">
        <v>44</v>
      </c>
    </row>
    <row r="54" spans="1:13" x14ac:dyDescent="0.25">
      <c r="A54" s="3" t="s">
        <v>18</v>
      </c>
      <c r="B54" t="s">
        <v>45</v>
      </c>
    </row>
    <row r="55" spans="1:13" x14ac:dyDescent="0.25">
      <c r="A55" s="1" t="s">
        <v>19</v>
      </c>
      <c r="C55" t="s">
        <v>68</v>
      </c>
      <c r="E55">
        <v>24</v>
      </c>
      <c r="G55">
        <f>E55</f>
        <v>24</v>
      </c>
      <c r="K55">
        <v>1</v>
      </c>
      <c r="M55">
        <v>0.5</v>
      </c>
    </row>
    <row r="56" spans="1:13" x14ac:dyDescent="0.25">
      <c r="A56" s="3" t="s">
        <v>20</v>
      </c>
      <c r="B56" t="s">
        <v>46</v>
      </c>
    </row>
    <row r="57" spans="1:13" x14ac:dyDescent="0.25">
      <c r="A57" s="3" t="s">
        <v>21</v>
      </c>
      <c r="B57" t="s">
        <v>47</v>
      </c>
    </row>
    <row r="58" spans="1:13" x14ac:dyDescent="0.25">
      <c r="A58" s="1" t="s">
        <v>22</v>
      </c>
      <c r="C58" t="s">
        <v>81</v>
      </c>
      <c r="E58">
        <v>8</v>
      </c>
    </row>
    <row r="59" spans="1:13" x14ac:dyDescent="0.25">
      <c r="A59" s="3" t="s">
        <v>23</v>
      </c>
      <c r="B59" t="s">
        <v>48</v>
      </c>
    </row>
    <row r="60" spans="1:13" x14ac:dyDescent="0.25">
      <c r="A60" s="3" t="s">
        <v>24</v>
      </c>
      <c r="B60" t="s">
        <v>49</v>
      </c>
    </row>
    <row r="61" spans="1:13" x14ac:dyDescent="0.25">
      <c r="A61" s="1" t="s">
        <v>25</v>
      </c>
    </row>
    <row r="62" spans="1:13" x14ac:dyDescent="0.25">
      <c r="A62" s="3" t="s">
        <v>26</v>
      </c>
      <c r="B62" t="s">
        <v>50</v>
      </c>
      <c r="C62" t="s">
        <v>68</v>
      </c>
      <c r="E62">
        <f>2*12</f>
        <v>24</v>
      </c>
    </row>
    <row r="63" spans="1:13" x14ac:dyDescent="0.25">
      <c r="A63" s="3" t="s">
        <v>27</v>
      </c>
      <c r="B63" t="s">
        <v>51</v>
      </c>
      <c r="C63" t="s">
        <v>85</v>
      </c>
      <c r="E63">
        <v>4</v>
      </c>
    </row>
    <row r="64" spans="1:13" x14ac:dyDescent="0.25">
      <c r="A64" s="3" t="s">
        <v>30</v>
      </c>
      <c r="B64" t="s">
        <v>54</v>
      </c>
      <c r="C64" t="s">
        <v>85</v>
      </c>
      <c r="E64">
        <v>4</v>
      </c>
    </row>
    <row r="65" spans="1:13" x14ac:dyDescent="0.25">
      <c r="A65" s="3" t="s">
        <v>28</v>
      </c>
      <c r="B65" t="s">
        <v>52</v>
      </c>
      <c r="C65" t="s">
        <v>84</v>
      </c>
      <c r="E65">
        <f>8*4</f>
        <v>32</v>
      </c>
    </row>
    <row r="66" spans="1:13" x14ac:dyDescent="0.25">
      <c r="A66" s="3" t="s">
        <v>29</v>
      </c>
      <c r="B66" t="s">
        <v>108</v>
      </c>
      <c r="C66" t="s">
        <v>68</v>
      </c>
      <c r="E66">
        <f>2*12</f>
        <v>24</v>
      </c>
      <c r="G66">
        <f>E66</f>
        <v>24</v>
      </c>
    </row>
    <row r="67" spans="1:13" x14ac:dyDescent="0.25">
      <c r="A67" s="3"/>
      <c r="B67" t="s">
        <v>109</v>
      </c>
      <c r="C67" t="s">
        <v>110</v>
      </c>
      <c r="E67">
        <f>3*50</f>
        <v>150</v>
      </c>
      <c r="M67">
        <v>1</v>
      </c>
    </row>
    <row r="68" spans="1:13" x14ac:dyDescent="0.25">
      <c r="A68" s="3"/>
      <c r="B68" t="s">
        <v>53</v>
      </c>
      <c r="C68" t="s">
        <v>86</v>
      </c>
      <c r="E68">
        <f>4*50</f>
        <v>200</v>
      </c>
      <c r="G68">
        <f>E68</f>
        <v>200</v>
      </c>
    </row>
    <row r="69" spans="1:13" s="7" customFormat="1" ht="30" customHeight="1" x14ac:dyDescent="0.25">
      <c r="A69" s="15"/>
      <c r="B69" s="16" t="s">
        <v>55</v>
      </c>
      <c r="C69" s="17" t="s">
        <v>83</v>
      </c>
      <c r="D69" s="17"/>
      <c r="E69" s="17">
        <f>1*5*50</f>
        <v>250</v>
      </c>
      <c r="F69" s="17"/>
      <c r="G69" s="13">
        <f>E69</f>
        <v>250</v>
      </c>
      <c r="H69" s="17"/>
      <c r="I69" s="17"/>
      <c r="K69" s="7">
        <v>2</v>
      </c>
      <c r="M69" s="7">
        <v>4</v>
      </c>
    </row>
    <row r="70" spans="1:13" x14ac:dyDescent="0.25">
      <c r="A70" s="1" t="s">
        <v>31</v>
      </c>
    </row>
    <row r="71" spans="1:13" x14ac:dyDescent="0.25">
      <c r="A71" s="18" t="s">
        <v>32</v>
      </c>
      <c r="B71" s="13" t="s">
        <v>56</v>
      </c>
      <c r="C71" s="13" t="s">
        <v>82</v>
      </c>
      <c r="D71" s="13"/>
      <c r="E71" s="13">
        <f>4*12</f>
        <v>48</v>
      </c>
      <c r="F71" s="13"/>
      <c r="G71" s="13"/>
      <c r="H71" s="13"/>
      <c r="I71" s="13">
        <f>E71</f>
        <v>48</v>
      </c>
    </row>
    <row r="72" spans="1:13" x14ac:dyDescent="0.25">
      <c r="A72" s="18" t="s">
        <v>33</v>
      </c>
      <c r="B72" s="13" t="s">
        <v>57</v>
      </c>
      <c r="C72" s="13" t="s">
        <v>68</v>
      </c>
      <c r="D72" s="13"/>
      <c r="E72" s="13">
        <f>2*12</f>
        <v>24</v>
      </c>
      <c r="F72" s="13"/>
      <c r="G72" s="13"/>
      <c r="H72" s="13"/>
      <c r="I72" s="13">
        <f>E72</f>
        <v>24</v>
      </c>
    </row>
    <row r="73" spans="1:13" x14ac:dyDescent="0.25">
      <c r="A73" s="18" t="s">
        <v>34</v>
      </c>
      <c r="B73" s="13" t="s">
        <v>58</v>
      </c>
      <c r="C73" s="13" t="s">
        <v>91</v>
      </c>
      <c r="D73" s="13"/>
      <c r="E73" s="13">
        <v>18</v>
      </c>
      <c r="F73" s="13"/>
      <c r="G73" s="13"/>
      <c r="H73" s="13"/>
      <c r="I73" s="13"/>
    </row>
    <row r="74" spans="1:13" x14ac:dyDescent="0.25">
      <c r="A74" s="18"/>
      <c r="B74" s="13" t="s">
        <v>87</v>
      </c>
      <c r="C74" s="13" t="s">
        <v>88</v>
      </c>
      <c r="D74" s="13"/>
      <c r="E74" s="13">
        <v>6</v>
      </c>
      <c r="F74" s="13"/>
      <c r="G74" s="13"/>
      <c r="H74" s="13"/>
      <c r="I74" s="13"/>
    </row>
    <row r="75" spans="1:13" x14ac:dyDescent="0.25">
      <c r="A75" s="3"/>
      <c r="B75" t="s">
        <v>107</v>
      </c>
      <c r="C75" t="s">
        <v>71</v>
      </c>
      <c r="E75">
        <v>50</v>
      </c>
    </row>
    <row r="76" spans="1:13" x14ac:dyDescent="0.25">
      <c r="A76" s="1" t="s">
        <v>35</v>
      </c>
      <c r="C76" t="s">
        <v>71</v>
      </c>
      <c r="E76">
        <f>1*50</f>
        <v>50</v>
      </c>
    </row>
    <row r="77" spans="1:13" x14ac:dyDescent="0.25">
      <c r="A77" s="1" t="s">
        <v>113</v>
      </c>
      <c r="I77">
        <f>2*25</f>
        <v>50</v>
      </c>
    </row>
    <row r="78" spans="1:13" x14ac:dyDescent="0.25">
      <c r="A78" s="1"/>
    </row>
    <row r="79" spans="1:13" x14ac:dyDescent="0.25">
      <c r="A79" s="1"/>
      <c r="C79" s="10" t="s">
        <v>89</v>
      </c>
      <c r="E79" s="8">
        <f>SUM(E27:E76)</f>
        <v>1911</v>
      </c>
      <c r="G79" s="8">
        <f>SUM(G27:G76)</f>
        <v>1125</v>
      </c>
      <c r="I79" s="8">
        <f>SUM(I27:I76)</f>
        <v>186</v>
      </c>
      <c r="K79" s="8">
        <f>SUM(K27:K76)</f>
        <v>20</v>
      </c>
      <c r="M79" s="8">
        <f>SUM(M27:M76)</f>
        <v>14.25</v>
      </c>
    </row>
    <row r="80" spans="1:13" x14ac:dyDescent="0.25">
      <c r="A80" s="1"/>
    </row>
    <row r="81" spans="1:9" ht="15.75" thickBot="1" x14ac:dyDescent="0.3">
      <c r="A81" s="1"/>
      <c r="C81" s="10" t="s">
        <v>90</v>
      </c>
      <c r="E81" s="9">
        <f>E79/50</f>
        <v>38.22</v>
      </c>
      <c r="G81" s="9">
        <f>G79/50</f>
        <v>22.5</v>
      </c>
      <c r="I81" s="9">
        <f>I79/50</f>
        <v>3.72</v>
      </c>
    </row>
    <row r="82" spans="1:9" ht="15.75" thickTop="1" x14ac:dyDescent="0.25">
      <c r="A82" s="1"/>
    </row>
    <row r="83" spans="1:9" x14ac:dyDescent="0.25">
      <c r="A83" t="s">
        <v>125</v>
      </c>
    </row>
    <row r="85" spans="1:9" x14ac:dyDescent="0.25">
      <c r="A85" t="s">
        <v>126</v>
      </c>
      <c r="C85" t="s">
        <v>127</v>
      </c>
      <c r="E85">
        <v>100</v>
      </c>
    </row>
    <row r="86" spans="1:9" x14ac:dyDescent="0.25">
      <c r="A86" t="s">
        <v>139</v>
      </c>
    </row>
    <row r="87" spans="1:9" x14ac:dyDescent="0.25">
      <c r="A87" t="s">
        <v>140</v>
      </c>
    </row>
    <row r="88" spans="1:9" x14ac:dyDescent="0.25">
      <c r="A88" t="s">
        <v>141</v>
      </c>
    </row>
    <row r="89" spans="1:9" x14ac:dyDescent="0.25">
      <c r="A89" t="s">
        <v>142</v>
      </c>
    </row>
    <row r="90" spans="1:9" x14ac:dyDescent="0.25">
      <c r="A90" t="s">
        <v>128</v>
      </c>
      <c r="C90" t="s">
        <v>129</v>
      </c>
      <c r="E90">
        <v>24</v>
      </c>
    </row>
    <row r="91" spans="1:9" x14ac:dyDescent="0.25">
      <c r="A91" t="s">
        <v>137</v>
      </c>
    </row>
    <row r="92" spans="1:9" x14ac:dyDescent="0.25">
      <c r="A92" t="s">
        <v>138</v>
      </c>
    </row>
    <row r="93" spans="1:9" x14ac:dyDescent="0.25">
      <c r="A93" t="s">
        <v>130</v>
      </c>
      <c r="C93" t="s">
        <v>131</v>
      </c>
      <c r="E93">
        <v>35</v>
      </c>
    </row>
    <row r="94" spans="1:9" x14ac:dyDescent="0.25">
      <c r="A94" t="s">
        <v>132</v>
      </c>
    </row>
    <row r="95" spans="1:9" x14ac:dyDescent="0.25">
      <c r="B95" t="s">
        <v>133</v>
      </c>
    </row>
    <row r="96" spans="1:9" x14ac:dyDescent="0.25">
      <c r="B96" t="s">
        <v>134</v>
      </c>
    </row>
    <row r="97" spans="2:2" x14ac:dyDescent="0.25">
      <c r="B97" t="s">
        <v>135</v>
      </c>
    </row>
    <row r="98" spans="2:2" x14ac:dyDescent="0.25">
      <c r="B98" t="s">
        <v>136</v>
      </c>
    </row>
  </sheetData>
  <pageMargins left="0.75" right="0.75" top="0.75" bottom="0.5" header="0.3" footer="0.3"/>
  <pageSetup scale="59" fitToWidth="0" orientation="portrait" r:id="rId1"/>
  <headerFoot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Acctg Only 9-10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Davis</dc:creator>
  <cp:lastModifiedBy>Laura Davis</cp:lastModifiedBy>
  <cp:lastPrinted>2015-06-15T17:02:26Z</cp:lastPrinted>
  <dcterms:created xsi:type="dcterms:W3CDTF">2014-04-28T19:13:07Z</dcterms:created>
  <dcterms:modified xsi:type="dcterms:W3CDTF">2015-09-10T20:58:03Z</dcterms:modified>
</cp:coreProperties>
</file>