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Finance\Procedures\"/>
    </mc:Choice>
  </mc:AlternateContent>
  <bookViews>
    <workbookView xWindow="0" yWindow="0" windowWidth="26805" windowHeight="110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1" i="1" l="1"/>
  <c r="K71" i="1"/>
  <c r="G36" i="1" l="1"/>
  <c r="I63" i="1"/>
  <c r="I64" i="1"/>
  <c r="I23" i="1"/>
  <c r="I71" i="1" s="1"/>
  <c r="I73" i="1" s="1"/>
  <c r="I27" i="1"/>
  <c r="I24" i="1"/>
  <c r="I69" i="1"/>
  <c r="I40" i="1"/>
  <c r="G31" i="1"/>
  <c r="G61" i="1"/>
  <c r="G58" i="1"/>
  <c r="G60" i="1"/>
  <c r="G47" i="1"/>
  <c r="G42" i="1"/>
  <c r="G34" i="1"/>
  <c r="G22" i="1"/>
  <c r="G21" i="1"/>
  <c r="G20" i="1"/>
  <c r="G19" i="1"/>
  <c r="G71" i="1" l="1"/>
  <c r="G73" i="1" s="1"/>
  <c r="E59" i="1"/>
  <c r="E58" i="1"/>
  <c r="E37" i="1" l="1"/>
  <c r="E64" i="1"/>
  <c r="E63" i="1"/>
  <c r="E60" i="1"/>
  <c r="E57" i="1"/>
  <c r="E61" i="1"/>
  <c r="E68" i="1"/>
  <c r="E54" i="1"/>
  <c r="E34" i="1"/>
  <c r="E31" i="1"/>
  <c r="E29" i="1"/>
  <c r="E25" i="1"/>
  <c r="E24" i="1"/>
  <c r="E20" i="1"/>
  <c r="E22" i="1"/>
  <c r="E19" i="1"/>
  <c r="E71" i="1" l="1"/>
  <c r="E73" i="1" s="1"/>
</calcChain>
</file>

<file path=xl/sharedStrings.xml><?xml version="1.0" encoding="utf-8"?>
<sst xmlns="http://schemas.openxmlformats.org/spreadsheetml/2006/main" count="133" uniqueCount="120">
  <si>
    <t>Payables, including follow up on missing information</t>
  </si>
  <si>
    <t>Update month-by-month summary of meeting and travel expenses</t>
  </si>
  <si>
    <t>Run monthly financials</t>
  </si>
  <si>
    <t>Entry of fixed assets, posting of monthly additions, retirements, and depreciation</t>
  </si>
  <si>
    <t>Send out Daily Performance Summary</t>
  </si>
  <si>
    <t>Compile monthly Flash Report PDF file</t>
  </si>
  <si>
    <t>Prepare budget import spreadsheet</t>
  </si>
  <si>
    <t>Assist in preparation of quarterly committee meeting materials</t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</si>
  <si>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Maintain Virtual Portfolio listing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</si>
  <si>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Prepare summaries of MWG and Board travel expenses for audit committee meetings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</si>
  <si>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Coordinate PDF of quarterly booklets, including bookmarking</t>
    </r>
  </si>
  <si>
    <t>Assist in audit prep</t>
  </si>
  <si>
    <t>Assist in updating cost basis tracking spreadsheet</t>
  </si>
  <si>
    <t>Prepare and update diagrams of private equity investments and related entities</t>
  </si>
  <si>
    <t>Travel binders</t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</si>
  <si>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Photocopying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</si>
  <si>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Ensuring that final T&amp;Es are included for all trips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</si>
  <si>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Preparing for auditor review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</si>
  <si>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Following up on missing documentation</t>
    </r>
  </si>
  <si>
    <t>50% T&amp;E Analysis</t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</si>
  <si>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Gathering all documentation &amp; photocopying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</si>
  <si>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Completing analysis for review</t>
    </r>
  </si>
  <si>
    <t>Assist in gathering survey detail</t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</si>
  <si>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Analysis of legal fees to calculate rate/hour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</si>
  <si>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Director time</t>
    </r>
  </si>
  <si>
    <t>Records management and record retention – paper and electronic</t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</si>
  <si>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Monitor and update record retention policy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</si>
  <si>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Manage and update inventory listing of Finance Department files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</si>
  <si>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Coordinate annual review of documentation for destruction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</si>
  <si>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Set up files for new investments and new years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</si>
  <si>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Preparation for annual storage according to record retention policy</t>
    </r>
  </si>
  <si>
    <t>Prepare correspondence and mailing</t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</si>
  <si>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Draft recurring letters (Annual Excess Business Holdings letters, Audit Confirms, etc.)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</si>
  <si>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Finalize correspondence with taxing authorities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</si>
  <si>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Coordinate sending of tax extensions, estimates, and state returns</t>
    </r>
  </si>
  <si>
    <t>Schedule meetings and conference calls</t>
  </si>
  <si>
    <t>Administrative skills</t>
  </si>
  <si>
    <t>Detail oriented</t>
  </si>
  <si>
    <t>Organized</t>
  </si>
  <si>
    <t>Aptitude with financial concepts and math</t>
  </si>
  <si>
    <t>Maintain Virtual Portfolio listing</t>
  </si>
  <si>
    <t>Prepare summaries of MWG and Board travel expenses for audit committee meetings</t>
  </si>
  <si>
    <t>Photocopying</t>
  </si>
  <si>
    <t>Ensuring that final T&amp;Es are included for all trips</t>
  </si>
  <si>
    <t>Preparing for auditor review</t>
  </si>
  <si>
    <t>Following up on missing documentation</t>
  </si>
  <si>
    <t>Gathering all documentation &amp; photocopying</t>
  </si>
  <si>
    <t>Completing analysis for review</t>
  </si>
  <si>
    <t>Analysis of legal fees to calculate rate/hour</t>
  </si>
  <si>
    <t>Director time</t>
  </si>
  <si>
    <t>Monitor and update record retention policy</t>
  </si>
  <si>
    <t>Manage and update inventory listing of Finance Department files</t>
  </si>
  <si>
    <t>Coordinate annual review of documentation for destruction</t>
  </si>
  <si>
    <t>Filing, file maintenance</t>
  </si>
  <si>
    <t>Preparation for annual storage according to record retention policy</t>
  </si>
  <si>
    <t>Save/Print/Log In documentation including capital call notices, audited financial statements, monthly hedge fund statements, quarterly capital statements for LPs, K-1s and other tax reporting</t>
  </si>
  <si>
    <t>Draft recurring letters (Annual Excess Business Holdings letters, Audit Confirms, etc.)</t>
  </si>
  <si>
    <t>Finalize correspondence with taxing authorities</t>
  </si>
  <si>
    <t>Coordinate sending of tax extensions, estimates, and state returns</t>
  </si>
  <si>
    <t>Compile PDFs of quarterly committee meeting materials</t>
  </si>
  <si>
    <t>K-1 entry</t>
  </si>
  <si>
    <t xml:space="preserve">Assist in tax prep </t>
  </si>
  <si>
    <t>Maintain listing of additional forms filed with returns</t>
  </si>
  <si>
    <t>Prepare additional forms per guidance from investments and prior year forms</t>
  </si>
  <si>
    <t>7 hours/week</t>
  </si>
  <si>
    <t>Annual Est</t>
  </si>
  <si>
    <t>Run budget vs. actual reporting quarterly for all departments</t>
  </si>
  <si>
    <t>Run budget vs. actual reporting monthly for MWG</t>
  </si>
  <si>
    <t>2 hours/month</t>
  </si>
  <si>
    <t>4 hours/quarter</t>
  </si>
  <si>
    <t>3 hours/month</t>
  </si>
  <si>
    <t>1 hour/week</t>
  </si>
  <si>
    <t>1 hour/month</t>
  </si>
  <si>
    <t>6 hours/year</t>
  </si>
  <si>
    <t>2 hours/quarter</t>
  </si>
  <si>
    <t>6 hours/quarter</t>
  </si>
  <si>
    <t>6 hours/week (3/1 - 9/1)</t>
  </si>
  <si>
    <t>Assisting with additional tax-return related analysis</t>
  </si>
  <si>
    <t>6 hours/week (9/1 - 11/15)</t>
  </si>
  <si>
    <t>40 hours</t>
  </si>
  <si>
    <t>60 hours (updating ONLY)</t>
  </si>
  <si>
    <t>8 hours</t>
  </si>
  <si>
    <t>4 hours/month</t>
  </si>
  <si>
    <t>1 hour/day</t>
  </si>
  <si>
    <t>8 hours/week (June &amp; Jul)</t>
  </si>
  <si>
    <t>4 hours</t>
  </si>
  <si>
    <t>4 hours/week</t>
  </si>
  <si>
    <t>Photocopying returns</t>
  </si>
  <si>
    <t>6 hours</t>
  </si>
  <si>
    <t>Annual Total</t>
  </si>
  <si>
    <t>Weekly Total (Based on 50 Weeks)</t>
  </si>
  <si>
    <t>18 hours</t>
  </si>
  <si>
    <t>12 hours</t>
  </si>
  <si>
    <t>Included in K-1 entry</t>
  </si>
  <si>
    <t>Update accounting procedures (tax reporting, payables, etc.)</t>
  </si>
  <si>
    <t>30 hours</t>
  </si>
  <si>
    <t>3 hours</t>
  </si>
  <si>
    <t>Collect credit card transaction information and prepare monthly summary</t>
  </si>
  <si>
    <t>General Duties</t>
  </si>
  <si>
    <t>Word processing</t>
  </si>
  <si>
    <t>Records management</t>
  </si>
  <si>
    <t>Data entry</t>
  </si>
  <si>
    <t>Document processing &amp; dissemination</t>
  </si>
  <si>
    <t>Data gathering</t>
  </si>
  <si>
    <t>Basic bookkeeping</t>
  </si>
  <si>
    <t>Detailed Tasks</t>
  </si>
  <si>
    <t>Skills</t>
  </si>
  <si>
    <t>General office skills</t>
  </si>
  <si>
    <t>Fundamental capabilities with Microsoft Excel and Word</t>
  </si>
  <si>
    <t>Fax and e-mail, general mail and correspondence</t>
  </si>
  <si>
    <t>Set up files for new investments</t>
  </si>
  <si>
    <t>Set up general files</t>
  </si>
  <si>
    <t>3 hours/week</t>
  </si>
  <si>
    <t>Initial</t>
  </si>
  <si>
    <t>Eventual</t>
  </si>
  <si>
    <t>Grant Check Processing</t>
  </si>
  <si>
    <t>weekly actual</t>
  </si>
  <si>
    <t>estimate</t>
  </si>
  <si>
    <t>now</t>
  </si>
  <si>
    <t>eventually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</si>
</sst>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 indent="5"/>
    </xf>
    <xf numFmtId="0" fontId="1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right"/>
    </xf>
    <xf numFmtId="0" fontId="0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tabSelected="1" topLeftCell="A6" zoomScaleNormal="100" workbookViewId="0">
      <selection activeCell="M61" sqref="M61"/>
    </sheetView>
  </sheetViews>
  <sheetFormatPr defaultRowHeight="15" x14ac:dyDescent="0.25"/>
  <cols>
    <col min="1" max="1" width="6.7109375" customWidth="1"/>
    <col min="2" max="2" width="77.5703125" customWidth="1"/>
    <col min="3" max="3" width="25.85546875" customWidth="1"/>
    <col min="4" max="4" width="3.28515625" customWidth="1"/>
    <col min="5" max="5" width="11" customWidth="1"/>
  </cols>
  <sheetData>
    <row r="1" spans="1:13" x14ac:dyDescent="0.25">
      <c r="A1" s="4" t="s">
        <v>98</v>
      </c>
    </row>
    <row r="2" spans="1:13" x14ac:dyDescent="0.25">
      <c r="A2" s="11" t="s">
        <v>42</v>
      </c>
    </row>
    <row r="3" spans="1:13" x14ac:dyDescent="0.25">
      <c r="A3" t="s">
        <v>99</v>
      </c>
    </row>
    <row r="4" spans="1:13" x14ac:dyDescent="0.25">
      <c r="A4" t="s">
        <v>100</v>
      </c>
    </row>
    <row r="5" spans="1:13" x14ac:dyDescent="0.25">
      <c r="A5" t="s">
        <v>101</v>
      </c>
    </row>
    <row r="6" spans="1:13" x14ac:dyDescent="0.25">
      <c r="A6" t="s">
        <v>102</v>
      </c>
    </row>
    <row r="7" spans="1:13" x14ac:dyDescent="0.25">
      <c r="A7" t="s">
        <v>103</v>
      </c>
    </row>
    <row r="8" spans="1:13" x14ac:dyDescent="0.25">
      <c r="A8" t="s">
        <v>104</v>
      </c>
    </row>
    <row r="10" spans="1:13" x14ac:dyDescent="0.25">
      <c r="A10" s="4" t="s">
        <v>106</v>
      </c>
    </row>
    <row r="11" spans="1:13" x14ac:dyDescent="0.25">
      <c r="A11" s="11" t="s">
        <v>107</v>
      </c>
    </row>
    <row r="12" spans="1:13" x14ac:dyDescent="0.25">
      <c r="A12" s="11" t="s">
        <v>36</v>
      </c>
    </row>
    <row r="13" spans="1:13" x14ac:dyDescent="0.25">
      <c r="A13" s="11" t="s">
        <v>108</v>
      </c>
    </row>
    <row r="14" spans="1:13" x14ac:dyDescent="0.25">
      <c r="A14" s="11" t="s">
        <v>37</v>
      </c>
    </row>
    <row r="15" spans="1:13" x14ac:dyDescent="0.25">
      <c r="A15" s="11" t="s">
        <v>38</v>
      </c>
    </row>
    <row r="16" spans="1:13" x14ac:dyDescent="0.25">
      <c r="A16" s="11" t="s">
        <v>39</v>
      </c>
      <c r="K16" t="s">
        <v>118</v>
      </c>
      <c r="M16" t="s">
        <v>119</v>
      </c>
    </row>
    <row r="17" spans="1:13" x14ac:dyDescent="0.25">
      <c r="K17" t="s">
        <v>117</v>
      </c>
    </row>
    <row r="18" spans="1:13" x14ac:dyDescent="0.25">
      <c r="A18" s="2" t="s">
        <v>105</v>
      </c>
      <c r="E18" s="4" t="s">
        <v>65</v>
      </c>
      <c r="G18" s="12" t="s">
        <v>113</v>
      </c>
      <c r="H18" s="12"/>
      <c r="I18" s="12" t="s">
        <v>114</v>
      </c>
      <c r="K18" t="s">
        <v>116</v>
      </c>
    </row>
    <row r="19" spans="1:13" x14ac:dyDescent="0.25">
      <c r="A19" s="1" t="s">
        <v>0</v>
      </c>
      <c r="C19" t="s">
        <v>64</v>
      </c>
      <c r="E19">
        <f>7*50</f>
        <v>350</v>
      </c>
      <c r="G19">
        <f>E19</f>
        <v>350</v>
      </c>
      <c r="K19">
        <v>15</v>
      </c>
      <c r="M19">
        <v>8</v>
      </c>
    </row>
    <row r="20" spans="1:13" x14ac:dyDescent="0.25">
      <c r="A20" s="1" t="s">
        <v>1</v>
      </c>
      <c r="C20" t="s">
        <v>70</v>
      </c>
      <c r="E20">
        <f>3*12</f>
        <v>36</v>
      </c>
      <c r="G20">
        <f>E20</f>
        <v>36</v>
      </c>
      <c r="K20">
        <v>2</v>
      </c>
      <c r="M20">
        <v>0.75</v>
      </c>
    </row>
    <row r="21" spans="1:13" x14ac:dyDescent="0.25">
      <c r="A21" s="1" t="s">
        <v>67</v>
      </c>
      <c r="C21" t="s">
        <v>68</v>
      </c>
      <c r="E21">
        <v>24</v>
      </c>
      <c r="G21">
        <f>E21</f>
        <v>24</v>
      </c>
    </row>
    <row r="22" spans="1:13" x14ac:dyDescent="0.25">
      <c r="A22" s="1" t="s">
        <v>66</v>
      </c>
      <c r="C22" t="s">
        <v>69</v>
      </c>
      <c r="E22">
        <f>4*4</f>
        <v>16</v>
      </c>
      <c r="G22">
        <f>E22</f>
        <v>16</v>
      </c>
    </row>
    <row r="23" spans="1:13" x14ac:dyDescent="0.25">
      <c r="A23" s="1" t="s">
        <v>2</v>
      </c>
      <c r="C23" t="s">
        <v>68</v>
      </c>
      <c r="E23">
        <v>24</v>
      </c>
      <c r="I23">
        <f>E23</f>
        <v>24</v>
      </c>
    </row>
    <row r="24" spans="1:13" x14ac:dyDescent="0.25">
      <c r="A24" s="1" t="s">
        <v>3</v>
      </c>
      <c r="C24" t="s">
        <v>68</v>
      </c>
      <c r="E24">
        <f>2*12</f>
        <v>24</v>
      </c>
      <c r="I24">
        <f>E24</f>
        <v>24</v>
      </c>
    </row>
    <row r="25" spans="1:13" x14ac:dyDescent="0.25">
      <c r="A25" s="1" t="s">
        <v>4</v>
      </c>
      <c r="C25" t="s">
        <v>71</v>
      </c>
      <c r="E25">
        <f>50</f>
        <v>50</v>
      </c>
    </row>
    <row r="26" spans="1:13" x14ac:dyDescent="0.25">
      <c r="A26" s="1" t="s">
        <v>5</v>
      </c>
      <c r="C26" t="s">
        <v>72</v>
      </c>
      <c r="E26">
        <v>12</v>
      </c>
    </row>
    <row r="27" spans="1:13" x14ac:dyDescent="0.25">
      <c r="A27" s="1" t="s">
        <v>6</v>
      </c>
      <c r="C27" t="s">
        <v>73</v>
      </c>
      <c r="E27">
        <v>6</v>
      </c>
      <c r="I27">
        <f>E27</f>
        <v>6</v>
      </c>
    </row>
    <row r="28" spans="1:13" x14ac:dyDescent="0.25">
      <c r="A28" s="1" t="s">
        <v>7</v>
      </c>
    </row>
    <row r="29" spans="1:13" x14ac:dyDescent="0.25">
      <c r="A29" s="3" t="s">
        <v>8</v>
      </c>
      <c r="B29" t="s">
        <v>40</v>
      </c>
      <c r="C29" t="s">
        <v>74</v>
      </c>
      <c r="E29">
        <f>2*4</f>
        <v>8</v>
      </c>
    </row>
    <row r="30" spans="1:13" x14ac:dyDescent="0.25">
      <c r="A30" s="3" t="s">
        <v>9</v>
      </c>
      <c r="B30" t="s">
        <v>41</v>
      </c>
      <c r="C30" t="s">
        <v>73</v>
      </c>
      <c r="E30">
        <v>6</v>
      </c>
    </row>
    <row r="31" spans="1:13" x14ac:dyDescent="0.25">
      <c r="A31" s="3" t="s">
        <v>10</v>
      </c>
      <c r="B31" t="s">
        <v>59</v>
      </c>
      <c r="C31" t="s">
        <v>75</v>
      </c>
      <c r="E31">
        <f>6*4</f>
        <v>24</v>
      </c>
      <c r="G31">
        <f>E31</f>
        <v>24</v>
      </c>
    </row>
    <row r="32" spans="1:13" x14ac:dyDescent="0.25">
      <c r="A32" s="1" t="s">
        <v>11</v>
      </c>
      <c r="C32" t="s">
        <v>92</v>
      </c>
      <c r="E32">
        <v>12</v>
      </c>
    </row>
    <row r="33" spans="1:13" x14ac:dyDescent="0.25">
      <c r="A33" s="1" t="s">
        <v>61</v>
      </c>
    </row>
    <row r="34" spans="1:13" x14ac:dyDescent="0.25">
      <c r="A34" s="3"/>
      <c r="B34" t="s">
        <v>60</v>
      </c>
      <c r="C34" t="s">
        <v>76</v>
      </c>
      <c r="E34">
        <f>6*25</f>
        <v>150</v>
      </c>
      <c r="G34">
        <f>E34</f>
        <v>150</v>
      </c>
    </row>
    <row r="35" spans="1:13" x14ac:dyDescent="0.25">
      <c r="A35" s="3"/>
      <c r="B35" t="s">
        <v>63</v>
      </c>
      <c r="C35" t="s">
        <v>93</v>
      </c>
    </row>
    <row r="36" spans="1:13" x14ac:dyDescent="0.25">
      <c r="A36" s="3"/>
      <c r="B36" t="s">
        <v>62</v>
      </c>
      <c r="C36" t="s">
        <v>96</v>
      </c>
      <c r="E36">
        <v>3</v>
      </c>
      <c r="G36">
        <f>E36</f>
        <v>3</v>
      </c>
    </row>
    <row r="37" spans="1:13" x14ac:dyDescent="0.25">
      <c r="A37" s="3"/>
      <c r="B37" t="s">
        <v>77</v>
      </c>
      <c r="C37" t="s">
        <v>78</v>
      </c>
      <c r="E37">
        <f>6*10</f>
        <v>60</v>
      </c>
    </row>
    <row r="38" spans="1:13" x14ac:dyDescent="0.25">
      <c r="A38" s="1" t="s">
        <v>94</v>
      </c>
      <c r="C38" t="s">
        <v>95</v>
      </c>
      <c r="E38">
        <v>30</v>
      </c>
    </row>
    <row r="39" spans="1:13" x14ac:dyDescent="0.25">
      <c r="A39" s="1" t="s">
        <v>12</v>
      </c>
      <c r="C39" t="s">
        <v>79</v>
      </c>
      <c r="E39">
        <v>40</v>
      </c>
    </row>
    <row r="40" spans="1:13" x14ac:dyDescent="0.25">
      <c r="A40" s="1" t="s">
        <v>13</v>
      </c>
      <c r="C40" t="s">
        <v>80</v>
      </c>
      <c r="E40">
        <v>60</v>
      </c>
      <c r="I40">
        <f>E40</f>
        <v>60</v>
      </c>
    </row>
    <row r="41" spans="1:13" x14ac:dyDescent="0.25">
      <c r="A41" s="1" t="s">
        <v>97</v>
      </c>
      <c r="C41" t="s">
        <v>70</v>
      </c>
      <c r="E41">
        <v>36</v>
      </c>
    </row>
    <row r="42" spans="1:13" x14ac:dyDescent="0.25">
      <c r="A42" s="1" t="s">
        <v>14</v>
      </c>
      <c r="C42" t="s">
        <v>68</v>
      </c>
      <c r="E42">
        <v>24</v>
      </c>
      <c r="G42">
        <f>E42</f>
        <v>24</v>
      </c>
    </row>
    <row r="43" spans="1:13" x14ac:dyDescent="0.25">
      <c r="A43" s="3" t="s">
        <v>15</v>
      </c>
      <c r="B43" t="s">
        <v>42</v>
      </c>
    </row>
    <row r="44" spans="1:13" x14ac:dyDescent="0.25">
      <c r="A44" s="3" t="s">
        <v>16</v>
      </c>
      <c r="B44" t="s">
        <v>43</v>
      </c>
    </row>
    <row r="45" spans="1:13" x14ac:dyDescent="0.25">
      <c r="A45" s="3" t="s">
        <v>17</v>
      </c>
      <c r="B45" t="s">
        <v>44</v>
      </c>
    </row>
    <row r="46" spans="1:13" x14ac:dyDescent="0.25">
      <c r="A46" s="3" t="s">
        <v>18</v>
      </c>
      <c r="B46" t="s">
        <v>45</v>
      </c>
    </row>
    <row r="47" spans="1:13" x14ac:dyDescent="0.25">
      <c r="A47" s="1" t="s">
        <v>19</v>
      </c>
      <c r="C47" t="s">
        <v>68</v>
      </c>
      <c r="E47">
        <v>24</v>
      </c>
      <c r="G47">
        <f>E47</f>
        <v>24</v>
      </c>
      <c r="K47">
        <v>1</v>
      </c>
      <c r="M47">
        <v>0.5</v>
      </c>
    </row>
    <row r="48" spans="1:13" x14ac:dyDescent="0.25">
      <c r="A48" s="3" t="s">
        <v>20</v>
      </c>
      <c r="B48" t="s">
        <v>46</v>
      </c>
    </row>
    <row r="49" spans="1:13" x14ac:dyDescent="0.25">
      <c r="A49" s="3" t="s">
        <v>21</v>
      </c>
      <c r="B49" t="s">
        <v>47</v>
      </c>
    </row>
    <row r="50" spans="1:13" x14ac:dyDescent="0.25">
      <c r="A50" s="1" t="s">
        <v>22</v>
      </c>
      <c r="C50" t="s">
        <v>81</v>
      </c>
      <c r="E50">
        <v>8</v>
      </c>
    </row>
    <row r="51" spans="1:13" x14ac:dyDescent="0.25">
      <c r="A51" s="3" t="s">
        <v>23</v>
      </c>
      <c r="B51" t="s">
        <v>48</v>
      </c>
    </row>
    <row r="52" spans="1:13" x14ac:dyDescent="0.25">
      <c r="A52" s="3" t="s">
        <v>24</v>
      </c>
      <c r="B52" t="s">
        <v>49</v>
      </c>
    </row>
    <row r="53" spans="1:13" x14ac:dyDescent="0.25">
      <c r="A53" s="1" t="s">
        <v>25</v>
      </c>
    </row>
    <row r="54" spans="1:13" x14ac:dyDescent="0.25">
      <c r="A54" s="3" t="s">
        <v>26</v>
      </c>
      <c r="B54" t="s">
        <v>50</v>
      </c>
      <c r="C54" t="s">
        <v>68</v>
      </c>
      <c r="E54">
        <f>2*12</f>
        <v>24</v>
      </c>
    </row>
    <row r="55" spans="1:13" x14ac:dyDescent="0.25">
      <c r="A55" s="3" t="s">
        <v>27</v>
      </c>
      <c r="B55" t="s">
        <v>51</v>
      </c>
      <c r="C55" t="s">
        <v>85</v>
      </c>
      <c r="E55">
        <v>4</v>
      </c>
    </row>
    <row r="56" spans="1:13" x14ac:dyDescent="0.25">
      <c r="A56" s="3" t="s">
        <v>30</v>
      </c>
      <c r="B56" t="s">
        <v>54</v>
      </c>
      <c r="C56" t="s">
        <v>85</v>
      </c>
      <c r="E56">
        <v>4</v>
      </c>
    </row>
    <row r="57" spans="1:13" x14ac:dyDescent="0.25">
      <c r="A57" s="3" t="s">
        <v>28</v>
      </c>
      <c r="B57" t="s">
        <v>52</v>
      </c>
      <c r="C57" t="s">
        <v>84</v>
      </c>
      <c r="E57">
        <f>8*4</f>
        <v>32</v>
      </c>
    </row>
    <row r="58" spans="1:13" x14ac:dyDescent="0.25">
      <c r="A58" s="3" t="s">
        <v>29</v>
      </c>
      <c r="B58" t="s">
        <v>110</v>
      </c>
      <c r="C58" t="s">
        <v>68</v>
      </c>
      <c r="E58">
        <f>2*12</f>
        <v>24</v>
      </c>
      <c r="G58">
        <f>E58</f>
        <v>24</v>
      </c>
    </row>
    <row r="59" spans="1:13" x14ac:dyDescent="0.25">
      <c r="A59" s="3"/>
      <c r="B59" t="s">
        <v>111</v>
      </c>
      <c r="C59" t="s">
        <v>112</v>
      </c>
      <c r="E59">
        <f>3*50</f>
        <v>150</v>
      </c>
      <c r="M59">
        <v>1</v>
      </c>
    </row>
    <row r="60" spans="1:13" x14ac:dyDescent="0.25">
      <c r="A60" s="3"/>
      <c r="B60" t="s">
        <v>53</v>
      </c>
      <c r="C60" t="s">
        <v>86</v>
      </c>
      <c r="E60">
        <f>4*50</f>
        <v>200</v>
      </c>
      <c r="G60">
        <f>E60</f>
        <v>200</v>
      </c>
    </row>
    <row r="61" spans="1:13" s="7" customFormat="1" ht="30" customHeight="1" x14ac:dyDescent="0.25">
      <c r="A61" s="5"/>
      <c r="B61" s="6" t="s">
        <v>55</v>
      </c>
      <c r="C61" s="7" t="s">
        <v>83</v>
      </c>
      <c r="E61" s="7">
        <f>1*5*50</f>
        <v>250</v>
      </c>
      <c r="G61">
        <f>E61</f>
        <v>250</v>
      </c>
      <c r="K61" s="7">
        <v>2</v>
      </c>
      <c r="M61" s="7">
        <v>4</v>
      </c>
    </row>
    <row r="62" spans="1:13" x14ac:dyDescent="0.25">
      <c r="A62" s="1" t="s">
        <v>31</v>
      </c>
    </row>
    <row r="63" spans="1:13" x14ac:dyDescent="0.25">
      <c r="A63" s="3" t="s">
        <v>32</v>
      </c>
      <c r="B63" t="s">
        <v>56</v>
      </c>
      <c r="C63" t="s">
        <v>82</v>
      </c>
      <c r="E63">
        <f>4*12</f>
        <v>48</v>
      </c>
      <c r="I63">
        <f>E63</f>
        <v>48</v>
      </c>
    </row>
    <row r="64" spans="1:13" x14ac:dyDescent="0.25">
      <c r="A64" s="3" t="s">
        <v>33</v>
      </c>
      <c r="B64" t="s">
        <v>57</v>
      </c>
      <c r="C64" t="s">
        <v>68</v>
      </c>
      <c r="E64">
        <f>2*12</f>
        <v>24</v>
      </c>
      <c r="I64">
        <f>E64</f>
        <v>24</v>
      </c>
    </row>
    <row r="65" spans="1:13" x14ac:dyDescent="0.25">
      <c r="A65" s="3" t="s">
        <v>34</v>
      </c>
      <c r="B65" t="s">
        <v>58</v>
      </c>
      <c r="C65" t="s">
        <v>91</v>
      </c>
      <c r="E65">
        <v>18</v>
      </c>
    </row>
    <row r="66" spans="1:13" x14ac:dyDescent="0.25">
      <c r="A66" s="3"/>
      <c r="B66" t="s">
        <v>87</v>
      </c>
      <c r="C66" t="s">
        <v>88</v>
      </c>
      <c r="E66">
        <v>6</v>
      </c>
    </row>
    <row r="67" spans="1:13" x14ac:dyDescent="0.25">
      <c r="A67" s="3"/>
      <c r="B67" t="s">
        <v>109</v>
      </c>
      <c r="C67" t="s">
        <v>71</v>
      </c>
      <c r="E67">
        <v>50</v>
      </c>
    </row>
    <row r="68" spans="1:13" x14ac:dyDescent="0.25">
      <c r="A68" s="1" t="s">
        <v>35</v>
      </c>
      <c r="C68" t="s">
        <v>71</v>
      </c>
      <c r="E68">
        <f>1*50</f>
        <v>50</v>
      </c>
    </row>
    <row r="69" spans="1:13" x14ac:dyDescent="0.25">
      <c r="A69" s="1" t="s">
        <v>115</v>
      </c>
      <c r="I69">
        <f>2*25</f>
        <v>50</v>
      </c>
    </row>
    <row r="70" spans="1:13" x14ac:dyDescent="0.25">
      <c r="A70" s="1"/>
    </row>
    <row r="71" spans="1:13" x14ac:dyDescent="0.25">
      <c r="A71" s="1"/>
      <c r="C71" s="10" t="s">
        <v>89</v>
      </c>
      <c r="E71" s="8">
        <f>SUM(E19:E68)</f>
        <v>1911</v>
      </c>
      <c r="G71" s="8">
        <f>SUM(G19:G68)</f>
        <v>1125</v>
      </c>
      <c r="I71" s="8">
        <f>SUM(I19:I68)</f>
        <v>186</v>
      </c>
      <c r="K71" s="8">
        <f>SUM(K19:K68)</f>
        <v>20</v>
      </c>
      <c r="M71" s="8">
        <f>SUM(M19:M68)</f>
        <v>14.25</v>
      </c>
    </row>
    <row r="72" spans="1:13" x14ac:dyDescent="0.25">
      <c r="A72" s="1"/>
    </row>
    <row r="73" spans="1:13" ht="15.75" thickBot="1" x14ac:dyDescent="0.3">
      <c r="A73" s="1"/>
      <c r="C73" s="10" t="s">
        <v>90</v>
      </c>
      <c r="E73" s="9">
        <f>E71/50</f>
        <v>38.22</v>
      </c>
      <c r="G73" s="9">
        <f>G71/50</f>
        <v>22.5</v>
      </c>
      <c r="I73" s="9">
        <f>I71/50</f>
        <v>3.72</v>
      </c>
    </row>
    <row r="74" spans="1:13" ht="15.75" thickTop="1" x14ac:dyDescent="0.25">
      <c r="A74" s="1"/>
    </row>
  </sheetData>
  <pageMargins left="0.75" right="0.75" top="0.75" bottom="0.5" header="0.3" footer="0.3"/>
  <pageSetup scale="52" orientation="portrait" r:id="rId1"/>
  <headerFooter>
    <oddFooter>&amp;L&amp;8&amp;Z&amp;F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Davis</dc:creator>
  <cp:lastModifiedBy>Laura Davis</cp:lastModifiedBy>
  <cp:lastPrinted>2014-11-03T23:28:53Z</cp:lastPrinted>
  <dcterms:created xsi:type="dcterms:W3CDTF">2014-04-28T19:13:07Z</dcterms:created>
  <dcterms:modified xsi:type="dcterms:W3CDTF">2015-01-05T22:40:39Z</dcterms:modified>
</cp:coreProperties>
</file>