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14370"/>
  </bookViews>
  <sheets>
    <sheet name="Dec. 19" sheetId="10" r:id="rId1"/>
    <sheet name="Dec. 6" sheetId="9" r:id="rId2"/>
    <sheet name="Nov. 30" sheetId="8" r:id="rId3"/>
    <sheet name="Nov. 20" sheetId="7" r:id="rId4"/>
    <sheet name="Nov. 7" sheetId="6" r:id="rId5"/>
    <sheet name="Oct. 18" sheetId="5" r:id="rId6"/>
    <sheet name="Oct. 5" sheetId="4" r:id="rId7"/>
    <sheet name="Sep 30" sheetId="1" r:id="rId8"/>
    <sheet name="Sheet2" sheetId="2" r:id="rId9"/>
    <sheet name="Sheet3" sheetId="3" r:id="rId10"/>
  </sheets>
  <calcPr calcId="145621"/>
</workbook>
</file>

<file path=xl/calcChain.xml><?xml version="1.0" encoding="utf-8"?>
<calcChain xmlns="http://schemas.openxmlformats.org/spreadsheetml/2006/main">
  <c r="B16" i="10" l="1"/>
  <c r="B7" i="10"/>
  <c r="B26" i="10"/>
  <c r="B6" i="10"/>
  <c r="B5" i="10"/>
  <c r="B4" i="10"/>
  <c r="B14" i="10" s="1"/>
  <c r="B26" i="9" l="1"/>
  <c r="B6" i="9"/>
  <c r="B5" i="9"/>
  <c r="B4" i="9"/>
  <c r="B14" i="9" s="1"/>
  <c r="B4" i="1" l="1"/>
  <c r="B25" i="8"/>
  <c r="B6" i="8"/>
  <c r="B5" i="8"/>
  <c r="B4" i="8"/>
  <c r="B13" i="8" l="1"/>
  <c r="B6" i="7"/>
  <c r="B28" i="7"/>
  <c r="B5" i="7"/>
  <c r="B4" i="7"/>
  <c r="B15" i="7" l="1"/>
  <c r="B29" i="6"/>
  <c r="B13" i="6" l="1"/>
  <c r="B5" i="6"/>
  <c r="B4" i="6"/>
  <c r="B16" i="6" s="1"/>
  <c r="B26" i="5" l="1"/>
  <c r="B23" i="5"/>
  <c r="B27" i="5" s="1"/>
  <c r="B15" i="5"/>
  <c r="B5" i="5"/>
  <c r="B14" i="5"/>
  <c r="B4" i="5"/>
  <c r="B16" i="5" l="1"/>
  <c r="B30" i="4"/>
  <c r="B17" i="4"/>
  <c r="B4" i="4"/>
  <c r="B19" i="4" l="1"/>
  <c r="B22" i="1"/>
  <c r="B29" i="1"/>
  <c r="B15" i="1" l="1"/>
  <c r="B12" i="1" l="1"/>
  <c r="B17" i="1"/>
</calcChain>
</file>

<file path=xl/sharedStrings.xml><?xml version="1.0" encoding="utf-8"?>
<sst xmlns="http://schemas.openxmlformats.org/spreadsheetml/2006/main" count="173" uniqueCount="45">
  <si>
    <t>October-Hold</t>
  </si>
  <si>
    <t>November-Scheduled</t>
  </si>
  <si>
    <t>November-Hold</t>
  </si>
  <si>
    <t>December-Scheduled</t>
  </si>
  <si>
    <t>December-Hold</t>
  </si>
  <si>
    <t>Available for Encounter</t>
  </si>
  <si>
    <t>Year End 2012 Grant Payout Estimates</t>
  </si>
  <si>
    <t>Updated 9/26/12</t>
  </si>
  <si>
    <t>Paid YTD 9/30/12</t>
  </si>
  <si>
    <t>October-Scheduled</t>
  </si>
  <si>
    <t>IEA, pending award at Nov. meeting</t>
  </si>
  <si>
    <t>BP Meese, waiting accountant decision per MWG</t>
  </si>
  <si>
    <t>December, pending award at board meeting</t>
  </si>
  <si>
    <t>Potential Bradley Fellowship grants</t>
  </si>
  <si>
    <t>Directed Giving available</t>
  </si>
  <si>
    <t>Year End 2012 Grant Award Estimates</t>
  </si>
  <si>
    <t>Awarded YTD 9/30/12</t>
  </si>
  <si>
    <t>Current Nov. recommendations (Legacy not include.)</t>
  </si>
  <si>
    <t>Available in Legacy budget</t>
  </si>
  <si>
    <t>Available in remaining sector budgets</t>
  </si>
  <si>
    <t>IEA</t>
  </si>
  <si>
    <t>Bradley Fellowship grants available</t>
  </si>
  <si>
    <t>Updated 10/5/12</t>
  </si>
  <si>
    <t>October-Paid</t>
  </si>
  <si>
    <t>IEA payable</t>
  </si>
  <si>
    <t>October-Scheduled (IEA)</t>
  </si>
  <si>
    <t>Legacy recommends for Nov. not available; est. pay</t>
  </si>
  <si>
    <t>Updated 10/18/12</t>
  </si>
  <si>
    <t xml:space="preserve">Current Nov. recommendations </t>
  </si>
  <si>
    <t>Awarded October</t>
  </si>
  <si>
    <t>Unallocated in sector budgets</t>
  </si>
  <si>
    <t>Updated 11/7/12</t>
  </si>
  <si>
    <t>November-Paid</t>
  </si>
  <si>
    <t>Awarded November</t>
  </si>
  <si>
    <t>Gifted Scholarship Fund, 2011 budget</t>
  </si>
  <si>
    <t>Bradley Fellowship funds available</t>
  </si>
  <si>
    <t>Updated 11/20/12</t>
  </si>
  <si>
    <t>Potential IEA payable</t>
  </si>
  <si>
    <t>Potential IEA</t>
  </si>
  <si>
    <t>Updated 12/6/12</t>
  </si>
  <si>
    <t>December-Paid</t>
  </si>
  <si>
    <t>Awarded December</t>
  </si>
  <si>
    <t>Updated 12/19/12</t>
  </si>
  <si>
    <t>BP Meese, waiting decision per MWG, moved 2013</t>
  </si>
  <si>
    <t>Keiser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</si>
</sst>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 applyFont="1"/>
    <xf numFmtId="3" fontId="0" fillId="0" borderId="1" xfId="0" applyNumberFormat="1" applyBorder="1"/>
    <xf numFmtId="164" fontId="0" fillId="0" borderId="3" xfId="0" applyNumberFormat="1" applyBorder="1"/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zoomScaleNormal="100" workbookViewId="0">
      <selection activeCell="A28" sqref="A28"/>
    </sheetView>
  </sheetViews>
  <sheetFormatPr defaultRowHeight="15" x14ac:dyDescent="0.25"/>
  <cols>
    <col min="1" max="1" width="47.85546875" customWidth="1"/>
    <col min="2" max="2" width="19.28515625" customWidth="1"/>
    <col min="3" max="3" width="2.85546875" customWidth="1"/>
    <col min="4" max="4" width="14.7109375" customWidth="1"/>
    <col min="5" max="5" width="28.85546875" customWidth="1"/>
  </cols>
  <sheetData>
    <row r="1" spans="1:4" ht="18.75" x14ac:dyDescent="0.3">
      <c r="A1" s="6" t="s">
        <v>6</v>
      </c>
      <c r="B1" s="6"/>
    </row>
    <row r="2" spans="1:4" ht="15.75" x14ac:dyDescent="0.25">
      <c r="A2" s="7" t="s">
        <v>42</v>
      </c>
      <c r="B2" s="7"/>
    </row>
    <row r="3" spans="1:4" x14ac:dyDescent="0.25">
      <c r="B3" s="1"/>
    </row>
    <row r="4" spans="1:4" x14ac:dyDescent="0.25">
      <c r="A4" t="s">
        <v>8</v>
      </c>
      <c r="B4" s="2">
        <f>19719897+7167500</f>
        <v>26887397</v>
      </c>
      <c r="D4" s="2"/>
    </row>
    <row r="5" spans="1:4" x14ac:dyDescent="0.25">
      <c r="A5" t="s">
        <v>23</v>
      </c>
      <c r="B5" s="1">
        <f>118500+727750</f>
        <v>846250</v>
      </c>
      <c r="D5" s="2"/>
    </row>
    <row r="6" spans="1:4" x14ac:dyDescent="0.25">
      <c r="A6" t="s">
        <v>32</v>
      </c>
      <c r="B6" s="1">
        <f>432000+314500</f>
        <v>746500</v>
      </c>
      <c r="D6" s="2"/>
    </row>
    <row r="7" spans="1:4" x14ac:dyDescent="0.25">
      <c r="A7" t="s">
        <v>40</v>
      </c>
      <c r="B7" s="1">
        <f>3067075+813750</f>
        <v>3880825</v>
      </c>
      <c r="D7" s="2"/>
    </row>
    <row r="8" spans="1:4" x14ac:dyDescent="0.25">
      <c r="A8" t="s">
        <v>3</v>
      </c>
      <c r="B8" s="1">
        <v>0</v>
      </c>
      <c r="D8" s="2"/>
    </row>
    <row r="9" spans="1:4" x14ac:dyDescent="0.25">
      <c r="A9" t="s">
        <v>4</v>
      </c>
      <c r="B9" s="1">
        <v>0</v>
      </c>
      <c r="D9" s="2"/>
    </row>
    <row r="10" spans="1:4" x14ac:dyDescent="0.25">
      <c r="A10" t="s">
        <v>43</v>
      </c>
      <c r="B10" s="1">
        <v>0</v>
      </c>
      <c r="D10" s="2"/>
    </row>
    <row r="11" spans="1:4" x14ac:dyDescent="0.25">
      <c r="A11" t="s">
        <v>37</v>
      </c>
      <c r="B11" s="1">
        <v>0</v>
      </c>
      <c r="D11" s="2"/>
    </row>
    <row r="12" spans="1:4" x14ac:dyDescent="0.25">
      <c r="A12" t="s">
        <v>13</v>
      </c>
      <c r="B12" s="1">
        <v>0</v>
      </c>
      <c r="D12" s="2"/>
    </row>
    <row r="13" spans="1:4" x14ac:dyDescent="0.25">
      <c r="A13" s="3" t="s">
        <v>14</v>
      </c>
      <c r="B13" s="4">
        <v>0</v>
      </c>
      <c r="D13" s="2"/>
    </row>
    <row r="14" spans="1:4" ht="15.75" thickBot="1" x14ac:dyDescent="0.3">
      <c r="B14" s="5">
        <f>SUM(B4:B13)</f>
        <v>32360972</v>
      </c>
      <c r="D14" s="2"/>
    </row>
    <row r="15" spans="1:4" ht="15.75" thickTop="1" x14ac:dyDescent="0.25">
      <c r="A15" t="s">
        <v>44</v>
      </c>
      <c r="B15" s="2">
        <v>1337000</v>
      </c>
    </row>
    <row r="16" spans="1:4" ht="15.75" thickBot="1" x14ac:dyDescent="0.3">
      <c r="B16" s="5">
        <f>SUM(B14:B15)</f>
        <v>33697972</v>
      </c>
    </row>
    <row r="17" spans="1:2" ht="15.75" thickTop="1" x14ac:dyDescent="0.25"/>
    <row r="18" spans="1:2" ht="18.75" x14ac:dyDescent="0.3">
      <c r="A18" s="6" t="s">
        <v>15</v>
      </c>
      <c r="B18" s="6"/>
    </row>
    <row r="19" spans="1:2" x14ac:dyDescent="0.25">
      <c r="A19" t="s">
        <v>16</v>
      </c>
      <c r="B19" s="2">
        <v>22284425</v>
      </c>
    </row>
    <row r="20" spans="1:2" x14ac:dyDescent="0.25">
      <c r="A20" t="s">
        <v>29</v>
      </c>
      <c r="B20" s="2">
        <v>707250</v>
      </c>
    </row>
    <row r="21" spans="1:2" x14ac:dyDescent="0.25">
      <c r="A21" t="s">
        <v>33</v>
      </c>
      <c r="B21" s="2">
        <v>7242075</v>
      </c>
    </row>
    <row r="22" spans="1:2" x14ac:dyDescent="0.25">
      <c r="A22" t="s">
        <v>41</v>
      </c>
      <c r="B22" s="2">
        <v>923815</v>
      </c>
    </row>
    <row r="23" spans="1:2" x14ac:dyDescent="0.25">
      <c r="A23" t="s">
        <v>14</v>
      </c>
      <c r="B23" s="1">
        <v>6500</v>
      </c>
    </row>
    <row r="24" spans="1:2" x14ac:dyDescent="0.25">
      <c r="A24" t="s">
        <v>35</v>
      </c>
      <c r="B24" s="1">
        <v>0</v>
      </c>
    </row>
    <row r="25" spans="1:2" x14ac:dyDescent="0.25">
      <c r="A25" t="s">
        <v>38</v>
      </c>
      <c r="B25" s="1">
        <v>0</v>
      </c>
    </row>
    <row r="26" spans="1:2" ht="15.75" thickBot="1" x14ac:dyDescent="0.3">
      <c r="B26" s="5">
        <f>SUM(B19:B25)</f>
        <v>31164065</v>
      </c>
    </row>
    <row r="27" spans="1:2" ht="15.75" thickTop="1" x14ac:dyDescent="0.25">
      <c r="B27" s="1"/>
    </row>
  </sheetData>
  <mergeCells count="3">
    <mergeCell ref="A1:B1"/>
    <mergeCell ref="A2:B2"/>
    <mergeCell ref="A18:B1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zoomScaleNormal="100" workbookViewId="0">
      <selection activeCell="A28" sqref="A28"/>
    </sheetView>
  </sheetViews>
  <sheetFormatPr defaultRowHeight="15" x14ac:dyDescent="0.25"/>
  <cols>
    <col min="1" max="1" width="47.85546875" customWidth="1"/>
    <col min="2" max="2" width="19.28515625" customWidth="1"/>
    <col min="3" max="3" width="2.85546875" customWidth="1"/>
    <col min="4" max="4" width="14.7109375" customWidth="1"/>
    <col min="5" max="5" width="28.85546875" customWidth="1"/>
  </cols>
  <sheetData>
    <row r="1" spans="1:4" ht="18.75" x14ac:dyDescent="0.3">
      <c r="A1" s="6" t="s">
        <v>6</v>
      </c>
      <c r="B1" s="6"/>
    </row>
    <row r="2" spans="1:4" ht="15.75" x14ac:dyDescent="0.25">
      <c r="A2" s="7" t="s">
        <v>39</v>
      </c>
      <c r="B2" s="7"/>
    </row>
    <row r="3" spans="1:4" x14ac:dyDescent="0.25">
      <c r="B3" s="1"/>
    </row>
    <row r="4" spans="1:4" x14ac:dyDescent="0.25">
      <c r="A4" t="s">
        <v>8</v>
      </c>
      <c r="B4" s="2">
        <f>19719897+7167500</f>
        <v>26887397</v>
      </c>
      <c r="D4" s="2"/>
    </row>
    <row r="5" spans="1:4" x14ac:dyDescent="0.25">
      <c r="A5" t="s">
        <v>23</v>
      </c>
      <c r="B5" s="1">
        <f>118500+727750</f>
        <v>846250</v>
      </c>
      <c r="D5" s="2"/>
    </row>
    <row r="6" spans="1:4" x14ac:dyDescent="0.25">
      <c r="A6" t="s">
        <v>32</v>
      </c>
      <c r="B6" s="1">
        <f>432000+314500</f>
        <v>746500</v>
      </c>
      <c r="D6" s="2"/>
    </row>
    <row r="7" spans="1:4" x14ac:dyDescent="0.25">
      <c r="A7" t="s">
        <v>40</v>
      </c>
      <c r="B7" s="1">
        <v>3067075</v>
      </c>
      <c r="D7" s="2"/>
    </row>
    <row r="8" spans="1:4" x14ac:dyDescent="0.25">
      <c r="A8" t="s">
        <v>3</v>
      </c>
      <c r="B8" s="1">
        <v>45000</v>
      </c>
      <c r="D8" s="2"/>
    </row>
    <row r="9" spans="1:4" x14ac:dyDescent="0.25">
      <c r="A9" t="s">
        <v>4</v>
      </c>
      <c r="B9" s="1">
        <v>914750</v>
      </c>
      <c r="D9" s="2"/>
    </row>
    <row r="10" spans="1:4" x14ac:dyDescent="0.25">
      <c r="A10" t="s">
        <v>11</v>
      </c>
      <c r="B10" s="1">
        <v>250000</v>
      </c>
      <c r="D10" s="2"/>
    </row>
    <row r="11" spans="1:4" x14ac:dyDescent="0.25">
      <c r="A11" t="s">
        <v>37</v>
      </c>
      <c r="B11" s="1">
        <v>900000</v>
      </c>
      <c r="D11" s="2"/>
    </row>
    <row r="12" spans="1:4" x14ac:dyDescent="0.25">
      <c r="A12" t="s">
        <v>13</v>
      </c>
      <c r="B12" s="1">
        <v>0</v>
      </c>
      <c r="D12" s="2"/>
    </row>
    <row r="13" spans="1:4" x14ac:dyDescent="0.25">
      <c r="A13" s="3" t="s">
        <v>14</v>
      </c>
      <c r="B13" s="4">
        <v>20500</v>
      </c>
      <c r="D13" s="2"/>
    </row>
    <row r="14" spans="1:4" ht="15.75" thickBot="1" x14ac:dyDescent="0.3">
      <c r="B14" s="5">
        <f>SUM(B4:B13)</f>
        <v>33677472</v>
      </c>
      <c r="D14" s="2"/>
    </row>
    <row r="15" spans="1:4" ht="15.75" thickTop="1" x14ac:dyDescent="0.25">
      <c r="B15" s="2"/>
    </row>
    <row r="18" spans="1:2" ht="18.75" x14ac:dyDescent="0.3">
      <c r="A18" s="6" t="s">
        <v>15</v>
      </c>
      <c r="B18" s="6"/>
    </row>
    <row r="19" spans="1:2" x14ac:dyDescent="0.25">
      <c r="A19" t="s">
        <v>16</v>
      </c>
      <c r="B19" s="2">
        <v>22284425</v>
      </c>
    </row>
    <row r="20" spans="1:2" x14ac:dyDescent="0.25">
      <c r="A20" t="s">
        <v>29</v>
      </c>
      <c r="B20" s="2">
        <v>707250</v>
      </c>
    </row>
    <row r="21" spans="1:2" x14ac:dyDescent="0.25">
      <c r="A21" t="s">
        <v>33</v>
      </c>
      <c r="B21" s="2">
        <v>7242075</v>
      </c>
    </row>
    <row r="22" spans="1:2" x14ac:dyDescent="0.25">
      <c r="A22" t="s">
        <v>41</v>
      </c>
      <c r="B22" s="2">
        <v>3250</v>
      </c>
    </row>
    <row r="23" spans="1:2" x14ac:dyDescent="0.25">
      <c r="A23" t="s">
        <v>14</v>
      </c>
      <c r="B23" s="1">
        <v>20500</v>
      </c>
    </row>
    <row r="24" spans="1:2" x14ac:dyDescent="0.25">
      <c r="A24" t="s">
        <v>35</v>
      </c>
      <c r="B24" s="1">
        <v>0</v>
      </c>
    </row>
    <row r="25" spans="1:2" x14ac:dyDescent="0.25">
      <c r="A25" t="s">
        <v>38</v>
      </c>
      <c r="B25" s="1">
        <v>900000</v>
      </c>
    </row>
    <row r="26" spans="1:2" ht="15.75" thickBot="1" x14ac:dyDescent="0.3">
      <c r="B26" s="5">
        <f>SUM(B19:B25)</f>
        <v>31157500</v>
      </c>
    </row>
    <row r="27" spans="1:2" ht="15.75" thickTop="1" x14ac:dyDescent="0.25">
      <c r="B27" s="1"/>
    </row>
  </sheetData>
  <mergeCells count="3">
    <mergeCell ref="A1:B1"/>
    <mergeCell ref="A2:B2"/>
    <mergeCell ref="A18:B1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zoomScaleNormal="100" workbookViewId="0">
      <selection activeCell="B4" sqref="B4"/>
    </sheetView>
  </sheetViews>
  <sheetFormatPr defaultRowHeight="15" x14ac:dyDescent="0.25"/>
  <cols>
    <col min="1" max="1" width="47.85546875" customWidth="1"/>
    <col min="2" max="2" width="19.28515625" customWidth="1"/>
    <col min="3" max="3" width="2.85546875" customWidth="1"/>
    <col min="4" max="4" width="14.7109375" customWidth="1"/>
    <col min="5" max="5" width="28.85546875" customWidth="1"/>
  </cols>
  <sheetData>
    <row r="1" spans="1:4" ht="18.75" x14ac:dyDescent="0.3">
      <c r="A1" s="6" t="s">
        <v>6</v>
      </c>
      <c r="B1" s="6"/>
    </row>
    <row r="2" spans="1:4" ht="15.75" x14ac:dyDescent="0.25">
      <c r="A2" s="7" t="s">
        <v>36</v>
      </c>
      <c r="B2" s="7"/>
    </row>
    <row r="3" spans="1:4" x14ac:dyDescent="0.25">
      <c r="B3" s="1"/>
    </row>
    <row r="4" spans="1:4" x14ac:dyDescent="0.25">
      <c r="A4" t="s">
        <v>8</v>
      </c>
      <c r="B4" s="2">
        <f>19719897+7167500</f>
        <v>26887397</v>
      </c>
      <c r="D4" s="2"/>
    </row>
    <row r="5" spans="1:4" x14ac:dyDescent="0.25">
      <c r="A5" t="s">
        <v>23</v>
      </c>
      <c r="B5" s="1">
        <f>118500+727750</f>
        <v>846250</v>
      </c>
      <c r="D5" s="2"/>
    </row>
    <row r="6" spans="1:4" x14ac:dyDescent="0.25">
      <c r="A6" t="s">
        <v>32</v>
      </c>
      <c r="B6" s="1">
        <f>432000+314500</f>
        <v>746500</v>
      </c>
      <c r="D6" s="2"/>
    </row>
    <row r="7" spans="1:4" x14ac:dyDescent="0.25">
      <c r="A7" t="s">
        <v>3</v>
      </c>
      <c r="B7" s="1">
        <v>1593575</v>
      </c>
      <c r="D7" s="2"/>
    </row>
    <row r="8" spans="1:4" x14ac:dyDescent="0.25">
      <c r="A8" t="s">
        <v>4</v>
      </c>
      <c r="B8" s="1">
        <v>2430000</v>
      </c>
      <c r="D8" s="2"/>
    </row>
    <row r="9" spans="1:4" x14ac:dyDescent="0.25">
      <c r="A9" t="s">
        <v>11</v>
      </c>
      <c r="B9" s="1">
        <v>250000</v>
      </c>
      <c r="D9" s="2"/>
    </row>
    <row r="10" spans="1:4" x14ac:dyDescent="0.25">
      <c r="A10" t="s">
        <v>37</v>
      </c>
      <c r="B10" s="1">
        <v>900000</v>
      </c>
      <c r="D10" s="2"/>
    </row>
    <row r="11" spans="1:4" x14ac:dyDescent="0.25">
      <c r="A11" t="s">
        <v>13</v>
      </c>
      <c r="B11" s="1">
        <v>0</v>
      </c>
      <c r="D11" s="2"/>
    </row>
    <row r="12" spans="1:4" x14ac:dyDescent="0.25">
      <c r="A12" s="3" t="s">
        <v>14</v>
      </c>
      <c r="B12" s="4">
        <v>23750</v>
      </c>
      <c r="D12" s="2"/>
    </row>
    <row r="13" spans="1:4" ht="15.75" thickBot="1" x14ac:dyDescent="0.3">
      <c r="B13" s="5">
        <f>SUM(B4:B12)</f>
        <v>33677472</v>
      </c>
      <c r="D13" s="2"/>
    </row>
    <row r="14" spans="1:4" ht="15.75" thickTop="1" x14ac:dyDescent="0.25">
      <c r="B14" s="2"/>
    </row>
    <row r="17" spans="1:2" ht="18.75" x14ac:dyDescent="0.3">
      <c r="A17" s="6" t="s">
        <v>15</v>
      </c>
      <c r="B17" s="6"/>
    </row>
    <row r="18" spans="1:2" x14ac:dyDescent="0.25">
      <c r="A18" t="s">
        <v>16</v>
      </c>
      <c r="B18" s="2">
        <v>22284425</v>
      </c>
    </row>
    <row r="19" spans="1:2" x14ac:dyDescent="0.25">
      <c r="A19" t="s">
        <v>29</v>
      </c>
      <c r="B19" s="2">
        <v>707250</v>
      </c>
    </row>
    <row r="20" spans="1:2" x14ac:dyDescent="0.25">
      <c r="A20" t="s">
        <v>33</v>
      </c>
      <c r="B20" s="2">
        <v>7242075</v>
      </c>
    </row>
    <row r="21" spans="1:2" x14ac:dyDescent="0.25">
      <c r="A21" t="s">
        <v>14</v>
      </c>
      <c r="B21" s="1">
        <v>23750</v>
      </c>
    </row>
    <row r="22" spans="1:2" x14ac:dyDescent="0.25">
      <c r="A22" t="s">
        <v>35</v>
      </c>
      <c r="B22" s="1">
        <v>0</v>
      </c>
    </row>
    <row r="23" spans="1:2" x14ac:dyDescent="0.25">
      <c r="A23" t="s">
        <v>30</v>
      </c>
      <c r="B23" s="1">
        <v>35500</v>
      </c>
    </row>
    <row r="24" spans="1:2" x14ac:dyDescent="0.25">
      <c r="A24" t="s">
        <v>38</v>
      </c>
      <c r="B24" s="1">
        <v>900000</v>
      </c>
    </row>
    <row r="25" spans="1:2" ht="15.75" thickBot="1" x14ac:dyDescent="0.3">
      <c r="B25" s="5">
        <f>SUM(B18:B24)</f>
        <v>31193000</v>
      </c>
    </row>
    <row r="26" spans="1:2" ht="15.75" thickTop="1" x14ac:dyDescent="0.25">
      <c r="B26" s="1"/>
    </row>
  </sheetData>
  <mergeCells count="3">
    <mergeCell ref="A1:B1"/>
    <mergeCell ref="A2:B2"/>
    <mergeCell ref="A17:B1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zoomScaleNormal="100" workbookViewId="0">
      <selection activeCell="B27" sqref="B27"/>
    </sheetView>
  </sheetViews>
  <sheetFormatPr defaultRowHeight="15" x14ac:dyDescent="0.25"/>
  <cols>
    <col min="1" max="1" width="47.85546875" customWidth="1"/>
    <col min="2" max="2" width="19.28515625" customWidth="1"/>
    <col min="3" max="3" width="2.85546875" customWidth="1"/>
    <col min="4" max="4" width="6.42578125" customWidth="1"/>
    <col min="5" max="5" width="5.7109375" customWidth="1"/>
  </cols>
  <sheetData>
    <row r="1" spans="1:2" ht="18.75" x14ac:dyDescent="0.3">
      <c r="A1" s="6" t="s">
        <v>6</v>
      </c>
      <c r="B1" s="6"/>
    </row>
    <row r="2" spans="1:2" ht="15.75" x14ac:dyDescent="0.25">
      <c r="A2" s="7" t="s">
        <v>36</v>
      </c>
      <c r="B2" s="7"/>
    </row>
    <row r="3" spans="1:2" x14ac:dyDescent="0.25">
      <c r="B3" s="1"/>
    </row>
    <row r="4" spans="1:2" x14ac:dyDescent="0.25">
      <c r="A4" t="s">
        <v>8</v>
      </c>
      <c r="B4" s="2">
        <f>19719897+7167500</f>
        <v>26887397</v>
      </c>
    </row>
    <row r="5" spans="1:2" x14ac:dyDescent="0.25">
      <c r="A5" t="s">
        <v>23</v>
      </c>
      <c r="B5" s="1">
        <f>118500+727750</f>
        <v>846250</v>
      </c>
    </row>
    <row r="6" spans="1:2" x14ac:dyDescent="0.25">
      <c r="A6" t="s">
        <v>32</v>
      </c>
      <c r="B6" s="1">
        <f>432000+314500</f>
        <v>746500</v>
      </c>
    </row>
    <row r="7" spans="1:2" x14ac:dyDescent="0.25">
      <c r="A7" t="s">
        <v>1</v>
      </c>
      <c r="B7" s="1">
        <v>0</v>
      </c>
    </row>
    <row r="8" spans="1:2" x14ac:dyDescent="0.25">
      <c r="A8" t="s">
        <v>2</v>
      </c>
      <c r="B8" s="1">
        <v>0</v>
      </c>
    </row>
    <row r="9" spans="1:2" x14ac:dyDescent="0.25">
      <c r="A9" t="s">
        <v>3</v>
      </c>
      <c r="B9" s="1">
        <v>15000</v>
      </c>
    </row>
    <row r="10" spans="1:2" x14ac:dyDescent="0.25">
      <c r="A10" t="s">
        <v>4</v>
      </c>
      <c r="B10" s="1">
        <v>4002075</v>
      </c>
    </row>
    <row r="11" spans="1:2" x14ac:dyDescent="0.25">
      <c r="A11" t="s">
        <v>11</v>
      </c>
      <c r="B11" s="1">
        <v>250000</v>
      </c>
    </row>
    <row r="12" spans="1:2" x14ac:dyDescent="0.25">
      <c r="A12" t="s">
        <v>37</v>
      </c>
      <c r="B12" s="1">
        <v>900000</v>
      </c>
    </row>
    <row r="13" spans="1:2" x14ac:dyDescent="0.25">
      <c r="A13" t="s">
        <v>13</v>
      </c>
      <c r="B13" s="1">
        <v>50000</v>
      </c>
    </row>
    <row r="14" spans="1:2" x14ac:dyDescent="0.25">
      <c r="A14" s="3" t="s">
        <v>14</v>
      </c>
      <c r="B14" s="4">
        <v>32250</v>
      </c>
    </row>
    <row r="15" spans="1:2" ht="15.75" thickBot="1" x14ac:dyDescent="0.3">
      <c r="B15" s="5">
        <f>SUM(B4:B14)</f>
        <v>33729472</v>
      </c>
    </row>
    <row r="16" spans="1:2" ht="15.75" thickTop="1" x14ac:dyDescent="0.25">
      <c r="B16" s="2"/>
    </row>
    <row r="19" spans="1:2" ht="18.75" x14ac:dyDescent="0.3">
      <c r="A19" s="6" t="s">
        <v>15</v>
      </c>
      <c r="B19" s="6"/>
    </row>
    <row r="20" spans="1:2" x14ac:dyDescent="0.25">
      <c r="A20" t="s">
        <v>16</v>
      </c>
      <c r="B20" s="2">
        <v>22284425</v>
      </c>
    </row>
    <row r="21" spans="1:2" x14ac:dyDescent="0.25">
      <c r="A21" t="s">
        <v>29</v>
      </c>
      <c r="B21" s="2">
        <v>707250</v>
      </c>
    </row>
    <row r="22" spans="1:2" x14ac:dyDescent="0.25">
      <c r="A22" t="s">
        <v>33</v>
      </c>
      <c r="B22" s="2">
        <v>7235575</v>
      </c>
    </row>
    <row r="23" spans="1:2" x14ac:dyDescent="0.25">
      <c r="A23" t="s">
        <v>14</v>
      </c>
      <c r="B23" s="1">
        <v>32250</v>
      </c>
    </row>
    <row r="24" spans="1:2" x14ac:dyDescent="0.25">
      <c r="A24" t="s">
        <v>35</v>
      </c>
      <c r="B24" s="1">
        <v>100000</v>
      </c>
    </row>
    <row r="25" spans="1:2" x14ac:dyDescent="0.25">
      <c r="A25" t="s">
        <v>30</v>
      </c>
      <c r="B25" s="1">
        <v>135500</v>
      </c>
    </row>
    <row r="26" spans="1:2" x14ac:dyDescent="0.25">
      <c r="A26" t="s">
        <v>38</v>
      </c>
      <c r="B26" s="1">
        <v>900000</v>
      </c>
    </row>
    <row r="27" spans="1:2" x14ac:dyDescent="0.25">
      <c r="A27" t="s">
        <v>34</v>
      </c>
      <c r="B27" s="1">
        <v>401000</v>
      </c>
    </row>
    <row r="28" spans="1:2" ht="15.75" thickBot="1" x14ac:dyDescent="0.3">
      <c r="B28" s="5">
        <f>SUM(B20:B27)</f>
        <v>31796000</v>
      </c>
    </row>
    <row r="29" spans="1:2" ht="15.75" thickTop="1" x14ac:dyDescent="0.25">
      <c r="B29" s="1"/>
    </row>
  </sheetData>
  <mergeCells count="3">
    <mergeCell ref="A1:B1"/>
    <mergeCell ref="A2:B2"/>
    <mergeCell ref="A19:B1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zoomScaleNormal="100" workbookViewId="0">
      <selection activeCell="B4" sqref="B4"/>
    </sheetView>
  </sheetViews>
  <sheetFormatPr defaultRowHeight="15" x14ac:dyDescent="0.25"/>
  <cols>
    <col min="1" max="1" width="47.85546875" customWidth="1"/>
    <col min="2" max="2" width="19.28515625" customWidth="1"/>
    <col min="3" max="3" width="2.85546875" customWidth="1"/>
    <col min="4" max="4" width="6.42578125" customWidth="1"/>
    <col min="5" max="5" width="5.7109375" customWidth="1"/>
  </cols>
  <sheetData>
    <row r="1" spans="1:2" ht="18.75" x14ac:dyDescent="0.3">
      <c r="A1" s="6" t="s">
        <v>6</v>
      </c>
      <c r="B1" s="6"/>
    </row>
    <row r="2" spans="1:2" ht="15.75" x14ac:dyDescent="0.25">
      <c r="A2" s="7" t="s">
        <v>31</v>
      </c>
      <c r="B2" s="7"/>
    </row>
    <row r="3" spans="1:2" x14ac:dyDescent="0.25">
      <c r="B3" s="1"/>
    </row>
    <row r="4" spans="1:2" x14ac:dyDescent="0.25">
      <c r="A4" t="s">
        <v>8</v>
      </c>
      <c r="B4" s="2">
        <f>19719897+7167500</f>
        <v>26887397</v>
      </c>
    </row>
    <row r="5" spans="1:2" x14ac:dyDescent="0.25">
      <c r="A5" t="s">
        <v>23</v>
      </c>
      <c r="B5" s="1">
        <f>118500+727750</f>
        <v>846250</v>
      </c>
    </row>
    <row r="6" spans="1:2" x14ac:dyDescent="0.25">
      <c r="A6" t="s">
        <v>32</v>
      </c>
      <c r="B6" s="1">
        <v>432000</v>
      </c>
    </row>
    <row r="7" spans="1:2" x14ac:dyDescent="0.25">
      <c r="A7" t="s">
        <v>1</v>
      </c>
      <c r="B7" s="1">
        <v>12500</v>
      </c>
    </row>
    <row r="8" spans="1:2" x14ac:dyDescent="0.25">
      <c r="A8" t="s">
        <v>2</v>
      </c>
      <c r="B8" s="1">
        <v>106000</v>
      </c>
    </row>
    <row r="9" spans="1:2" x14ac:dyDescent="0.25">
      <c r="A9" t="s">
        <v>3</v>
      </c>
      <c r="B9" s="1">
        <v>257500</v>
      </c>
    </row>
    <row r="10" spans="1:2" x14ac:dyDescent="0.25">
      <c r="A10" t="s">
        <v>4</v>
      </c>
      <c r="B10" s="1">
        <v>0</v>
      </c>
    </row>
    <row r="11" spans="1:2" x14ac:dyDescent="0.25">
      <c r="A11" t="s">
        <v>11</v>
      </c>
      <c r="B11" s="1">
        <v>250000</v>
      </c>
    </row>
    <row r="12" spans="1:2" x14ac:dyDescent="0.25">
      <c r="A12" t="s">
        <v>24</v>
      </c>
      <c r="B12" s="1">
        <v>900000</v>
      </c>
    </row>
    <row r="13" spans="1:2" x14ac:dyDescent="0.25">
      <c r="A13" t="s">
        <v>12</v>
      </c>
      <c r="B13" s="1">
        <f>3853575+125000</f>
        <v>3978575</v>
      </c>
    </row>
    <row r="14" spans="1:2" x14ac:dyDescent="0.25">
      <c r="A14" t="s">
        <v>13</v>
      </c>
      <c r="B14" s="1">
        <v>50000</v>
      </c>
    </row>
    <row r="15" spans="1:2" x14ac:dyDescent="0.25">
      <c r="A15" s="3" t="s">
        <v>14</v>
      </c>
      <c r="B15" s="4">
        <v>109250</v>
      </c>
    </row>
    <row r="16" spans="1:2" ht="15.75" thickBot="1" x14ac:dyDescent="0.3">
      <c r="B16" s="5">
        <f>SUM(B4:B15)</f>
        <v>33829472</v>
      </c>
    </row>
    <row r="17" spans="1:2" ht="15.75" thickTop="1" x14ac:dyDescent="0.25">
      <c r="B17" s="2"/>
    </row>
    <row r="20" spans="1:2" ht="18.75" x14ac:dyDescent="0.3">
      <c r="A20" s="6" t="s">
        <v>15</v>
      </c>
      <c r="B20" s="6"/>
    </row>
    <row r="21" spans="1:2" x14ac:dyDescent="0.25">
      <c r="A21" t="s">
        <v>16</v>
      </c>
      <c r="B21" s="2">
        <v>22284425</v>
      </c>
    </row>
    <row r="22" spans="1:2" x14ac:dyDescent="0.25">
      <c r="A22" t="s">
        <v>29</v>
      </c>
      <c r="B22" s="2">
        <v>1607250</v>
      </c>
    </row>
    <row r="23" spans="1:2" x14ac:dyDescent="0.25">
      <c r="A23" t="s">
        <v>33</v>
      </c>
      <c r="B23" s="2">
        <v>0</v>
      </c>
    </row>
    <row r="24" spans="1:2" x14ac:dyDescent="0.25">
      <c r="A24" t="s">
        <v>28</v>
      </c>
      <c r="B24" s="1">
        <v>7188575</v>
      </c>
    </row>
    <row r="25" spans="1:2" x14ac:dyDescent="0.25">
      <c r="A25" t="s">
        <v>14</v>
      </c>
      <c r="B25" s="1">
        <v>109250</v>
      </c>
    </row>
    <row r="26" spans="1:2" x14ac:dyDescent="0.25">
      <c r="A26" t="s">
        <v>35</v>
      </c>
      <c r="B26" s="1">
        <v>100000</v>
      </c>
    </row>
    <row r="27" spans="1:2" x14ac:dyDescent="0.25">
      <c r="A27" t="s">
        <v>30</v>
      </c>
      <c r="B27" s="1">
        <v>35500</v>
      </c>
    </row>
    <row r="28" spans="1:2" x14ac:dyDescent="0.25">
      <c r="A28" t="s">
        <v>34</v>
      </c>
      <c r="B28" s="1">
        <v>401000</v>
      </c>
    </row>
    <row r="29" spans="1:2" ht="15.75" thickBot="1" x14ac:dyDescent="0.3">
      <c r="B29" s="5">
        <f>SUM(B21:B28)</f>
        <v>31726000</v>
      </c>
    </row>
    <row r="30" spans="1:2" ht="15.75" thickTop="1" x14ac:dyDescent="0.25">
      <c r="B30" s="1"/>
    </row>
  </sheetData>
  <mergeCells count="3">
    <mergeCell ref="A1:B1"/>
    <mergeCell ref="A2:B2"/>
    <mergeCell ref="A20:B2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zoomScaleNormal="100" workbookViewId="0">
      <selection activeCell="B25" sqref="B25"/>
    </sheetView>
  </sheetViews>
  <sheetFormatPr defaultRowHeight="15" x14ac:dyDescent="0.25"/>
  <cols>
    <col min="1" max="1" width="47.85546875" customWidth="1"/>
    <col min="2" max="2" width="19.28515625" customWidth="1"/>
    <col min="3" max="3" width="2.85546875" customWidth="1"/>
    <col min="4" max="4" width="6.42578125" customWidth="1"/>
    <col min="5" max="5" width="5.7109375" customWidth="1"/>
  </cols>
  <sheetData>
    <row r="1" spans="1:2" ht="18.75" x14ac:dyDescent="0.3">
      <c r="A1" s="6" t="s">
        <v>6</v>
      </c>
      <c r="B1" s="6"/>
    </row>
    <row r="2" spans="1:2" ht="15.75" x14ac:dyDescent="0.25">
      <c r="A2" s="7" t="s">
        <v>27</v>
      </c>
      <c r="B2" s="7"/>
    </row>
    <row r="3" spans="1:2" x14ac:dyDescent="0.25">
      <c r="B3" s="1"/>
    </row>
    <row r="4" spans="1:2" x14ac:dyDescent="0.25">
      <c r="A4" t="s">
        <v>8</v>
      </c>
      <c r="B4" s="2">
        <f>19719897+7167500</f>
        <v>26887397</v>
      </c>
    </row>
    <row r="5" spans="1:2" x14ac:dyDescent="0.25">
      <c r="A5" t="s">
        <v>23</v>
      </c>
      <c r="B5" s="1">
        <f>118500+727750</f>
        <v>846250</v>
      </c>
    </row>
    <row r="6" spans="1:2" x14ac:dyDescent="0.25">
      <c r="A6" t="s">
        <v>1</v>
      </c>
      <c r="B6" s="1">
        <v>265000</v>
      </c>
    </row>
    <row r="7" spans="1:2" x14ac:dyDescent="0.25">
      <c r="A7" t="s">
        <v>2</v>
      </c>
      <c r="B7" s="1">
        <v>193500</v>
      </c>
    </row>
    <row r="8" spans="1:2" x14ac:dyDescent="0.25">
      <c r="A8" t="s">
        <v>3</v>
      </c>
      <c r="B8" s="1">
        <v>157500</v>
      </c>
    </row>
    <row r="9" spans="1:2" x14ac:dyDescent="0.25">
      <c r="A9" t="s">
        <v>4</v>
      </c>
      <c r="B9" s="1">
        <v>0</v>
      </c>
    </row>
    <row r="10" spans="1:2" x14ac:dyDescent="0.25">
      <c r="A10" t="s">
        <v>11</v>
      </c>
      <c r="B10" s="1">
        <v>250000</v>
      </c>
    </row>
    <row r="11" spans="1:2" x14ac:dyDescent="0.25">
      <c r="A11" t="s">
        <v>24</v>
      </c>
      <c r="B11" s="1">
        <v>900000</v>
      </c>
    </row>
    <row r="12" spans="1:2" x14ac:dyDescent="0.25">
      <c r="A12" t="s">
        <v>12</v>
      </c>
      <c r="B12" s="1">
        <v>3485000</v>
      </c>
    </row>
    <row r="13" spans="1:2" x14ac:dyDescent="0.25">
      <c r="A13" t="s">
        <v>5</v>
      </c>
      <c r="B13" s="1">
        <v>200000</v>
      </c>
    </row>
    <row r="14" spans="1:2" x14ac:dyDescent="0.25">
      <c r="A14" t="s">
        <v>13</v>
      </c>
      <c r="B14" s="1">
        <f>75000/2</f>
        <v>37500</v>
      </c>
    </row>
    <row r="15" spans="1:2" x14ac:dyDescent="0.25">
      <c r="A15" s="3" t="s">
        <v>14</v>
      </c>
      <c r="B15" s="4">
        <f>116500-2750</f>
        <v>113750</v>
      </c>
    </row>
    <row r="16" spans="1:2" ht="15.75" thickBot="1" x14ac:dyDescent="0.3">
      <c r="B16" s="5">
        <f>SUM(B4:B15)</f>
        <v>33335897</v>
      </c>
    </row>
    <row r="17" spans="1:2" ht="15.75" thickTop="1" x14ac:dyDescent="0.25">
      <c r="B17" s="2"/>
    </row>
    <row r="20" spans="1:2" ht="18.75" x14ac:dyDescent="0.3">
      <c r="A20" s="6" t="s">
        <v>15</v>
      </c>
      <c r="B20" s="6"/>
    </row>
    <row r="21" spans="1:2" x14ac:dyDescent="0.25">
      <c r="A21" t="s">
        <v>16</v>
      </c>
      <c r="B21" s="2">
        <v>22284425</v>
      </c>
    </row>
    <row r="22" spans="1:2" x14ac:dyDescent="0.25">
      <c r="A22" t="s">
        <v>29</v>
      </c>
      <c r="B22" s="2">
        <v>1602750</v>
      </c>
    </row>
    <row r="23" spans="1:2" x14ac:dyDescent="0.25">
      <c r="A23" t="s">
        <v>14</v>
      </c>
      <c r="B23" s="1">
        <f>116500-2750</f>
        <v>113750</v>
      </c>
    </row>
    <row r="24" spans="1:2" x14ac:dyDescent="0.25">
      <c r="A24" t="s">
        <v>21</v>
      </c>
      <c r="B24" s="1">
        <v>75000</v>
      </c>
    </row>
    <row r="25" spans="1:2" x14ac:dyDescent="0.25">
      <c r="A25" t="s">
        <v>28</v>
      </c>
      <c r="B25" s="1">
        <v>5905000</v>
      </c>
    </row>
    <row r="26" spans="1:2" x14ac:dyDescent="0.25">
      <c r="A26" t="s">
        <v>30</v>
      </c>
      <c r="B26" s="1">
        <f>1795075</f>
        <v>1795075</v>
      </c>
    </row>
    <row r="27" spans="1:2" ht="15.75" thickBot="1" x14ac:dyDescent="0.3">
      <c r="B27" s="5">
        <f>SUM(B21:B26)</f>
        <v>31776000</v>
      </c>
    </row>
    <row r="28" spans="1:2" ht="15.75" thickTop="1" x14ac:dyDescent="0.25">
      <c r="B28" s="1"/>
    </row>
  </sheetData>
  <mergeCells count="3">
    <mergeCell ref="A1:B1"/>
    <mergeCell ref="A2:B2"/>
    <mergeCell ref="A20:B2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zoomScaleNormal="100" workbookViewId="0">
      <selection activeCell="B24" sqref="B24"/>
    </sheetView>
  </sheetViews>
  <sheetFormatPr defaultRowHeight="15" x14ac:dyDescent="0.25"/>
  <cols>
    <col min="1" max="1" width="47.85546875" customWidth="1"/>
    <col min="2" max="2" width="19.28515625" customWidth="1"/>
    <col min="3" max="3" width="2.85546875" customWidth="1"/>
    <col min="4" max="4" width="6.42578125" customWidth="1"/>
    <col min="5" max="5" width="5.7109375" customWidth="1"/>
  </cols>
  <sheetData>
    <row r="1" spans="1:2" ht="18.75" x14ac:dyDescent="0.3">
      <c r="A1" s="6" t="s">
        <v>6</v>
      </c>
      <c r="B1" s="6"/>
    </row>
    <row r="2" spans="1:2" ht="15.75" x14ac:dyDescent="0.25">
      <c r="A2" s="7" t="s">
        <v>22</v>
      </c>
      <c r="B2" s="7"/>
    </row>
    <row r="3" spans="1:2" x14ac:dyDescent="0.25">
      <c r="B3" s="1"/>
    </row>
    <row r="4" spans="1:2" x14ac:dyDescent="0.25">
      <c r="A4" t="s">
        <v>8</v>
      </c>
      <c r="B4" s="2">
        <f>19719897+7167500</f>
        <v>26887397</v>
      </c>
    </row>
    <row r="5" spans="1:2" x14ac:dyDescent="0.25">
      <c r="A5" t="s">
        <v>23</v>
      </c>
      <c r="B5" s="1">
        <v>118500</v>
      </c>
    </row>
    <row r="6" spans="1:2" x14ac:dyDescent="0.25">
      <c r="A6" t="s">
        <v>25</v>
      </c>
      <c r="B6" s="1">
        <v>700000</v>
      </c>
    </row>
    <row r="7" spans="1:2" x14ac:dyDescent="0.25">
      <c r="A7" t="s">
        <v>0</v>
      </c>
      <c r="B7" s="1">
        <v>233500</v>
      </c>
    </row>
    <row r="8" spans="1:2" x14ac:dyDescent="0.25">
      <c r="A8" t="s">
        <v>1</v>
      </c>
      <c r="B8" s="1">
        <v>250000</v>
      </c>
    </row>
    <row r="9" spans="1:2" x14ac:dyDescent="0.25">
      <c r="A9" t="s">
        <v>2</v>
      </c>
      <c r="B9" s="1">
        <v>0</v>
      </c>
    </row>
    <row r="10" spans="1:2" x14ac:dyDescent="0.25">
      <c r="A10" t="s">
        <v>3</v>
      </c>
      <c r="B10" s="1">
        <v>187500</v>
      </c>
    </row>
    <row r="11" spans="1:2" x14ac:dyDescent="0.25">
      <c r="A11" t="s">
        <v>4</v>
      </c>
      <c r="B11" s="1">
        <v>2500000</v>
      </c>
    </row>
    <row r="12" spans="1:2" x14ac:dyDescent="0.25">
      <c r="A12" t="s">
        <v>11</v>
      </c>
      <c r="B12" s="1">
        <v>250000</v>
      </c>
    </row>
    <row r="13" spans="1:2" x14ac:dyDescent="0.25">
      <c r="A13" t="s">
        <v>24</v>
      </c>
      <c r="B13" s="1">
        <v>900000</v>
      </c>
    </row>
    <row r="14" spans="1:2" x14ac:dyDescent="0.25">
      <c r="A14" t="s">
        <v>12</v>
      </c>
      <c r="B14" s="1">
        <v>2605000</v>
      </c>
    </row>
    <row r="15" spans="1:2" x14ac:dyDescent="0.25">
      <c r="A15" t="s">
        <v>26</v>
      </c>
      <c r="B15" s="1">
        <v>1000000</v>
      </c>
    </row>
    <row r="16" spans="1:2" x14ac:dyDescent="0.25">
      <c r="A16" t="s">
        <v>5</v>
      </c>
      <c r="B16" s="1">
        <v>200000</v>
      </c>
    </row>
    <row r="17" spans="1:2" x14ac:dyDescent="0.25">
      <c r="A17" t="s">
        <v>13</v>
      </c>
      <c r="B17" s="1">
        <f>75000/2</f>
        <v>37500</v>
      </c>
    </row>
    <row r="18" spans="1:2" x14ac:dyDescent="0.25">
      <c r="A18" s="3" t="s">
        <v>14</v>
      </c>
      <c r="B18" s="4">
        <v>116500</v>
      </c>
    </row>
    <row r="19" spans="1:2" ht="15.75" thickBot="1" x14ac:dyDescent="0.3">
      <c r="B19" s="5">
        <f>SUM(B4:B18)</f>
        <v>35985897</v>
      </c>
    </row>
    <row r="20" spans="1:2" ht="15.75" thickTop="1" x14ac:dyDescent="0.25">
      <c r="B20" s="2"/>
    </row>
    <row r="23" spans="1:2" ht="18.75" x14ac:dyDescent="0.3">
      <c r="A23" s="6" t="s">
        <v>15</v>
      </c>
      <c r="B23" s="6"/>
    </row>
    <row r="24" spans="1:2" x14ac:dyDescent="0.25">
      <c r="A24" t="s">
        <v>16</v>
      </c>
      <c r="B24" s="2">
        <v>23884425</v>
      </c>
    </row>
    <row r="25" spans="1:2" x14ac:dyDescent="0.25">
      <c r="A25" t="s">
        <v>14</v>
      </c>
      <c r="B25" s="1">
        <v>116500</v>
      </c>
    </row>
    <row r="26" spans="1:2" x14ac:dyDescent="0.25">
      <c r="A26" t="s">
        <v>21</v>
      </c>
      <c r="B26" s="1">
        <v>75000</v>
      </c>
    </row>
    <row r="27" spans="1:2" x14ac:dyDescent="0.25">
      <c r="A27" t="s">
        <v>17</v>
      </c>
      <c r="B27" s="1">
        <v>4745000</v>
      </c>
    </row>
    <row r="28" spans="1:2" x14ac:dyDescent="0.25">
      <c r="A28" t="s">
        <v>18</v>
      </c>
      <c r="B28" s="1">
        <v>2208575</v>
      </c>
    </row>
    <row r="29" spans="1:2" x14ac:dyDescent="0.25">
      <c r="A29" t="s">
        <v>19</v>
      </c>
      <c r="B29" s="1">
        <v>270500</v>
      </c>
    </row>
    <row r="30" spans="1:2" ht="15.75" thickBot="1" x14ac:dyDescent="0.3">
      <c r="B30" s="5">
        <f>SUM(B24:B29)</f>
        <v>31300000</v>
      </c>
    </row>
    <row r="31" spans="1:2" ht="15.75" thickTop="1" x14ac:dyDescent="0.25">
      <c r="B31" s="1"/>
    </row>
  </sheetData>
  <mergeCells count="3">
    <mergeCell ref="A1:B1"/>
    <mergeCell ref="A2:B2"/>
    <mergeCell ref="A23:B2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zoomScaleNormal="100" workbookViewId="0">
      <selection activeCell="E10" sqref="E10"/>
    </sheetView>
  </sheetViews>
  <sheetFormatPr defaultRowHeight="15" x14ac:dyDescent="0.25"/>
  <cols>
    <col min="1" max="1" width="47.85546875" customWidth="1"/>
    <col min="2" max="2" width="19.28515625" customWidth="1"/>
    <col min="3" max="3" width="2.85546875" customWidth="1"/>
    <col min="4" max="4" width="6.42578125" customWidth="1"/>
    <col min="5" max="5" width="5.7109375" customWidth="1"/>
  </cols>
  <sheetData>
    <row r="1" spans="1:2" ht="18.75" x14ac:dyDescent="0.3">
      <c r="A1" s="6" t="s">
        <v>6</v>
      </c>
      <c r="B1" s="6"/>
    </row>
    <row r="2" spans="1:2" ht="15.75" x14ac:dyDescent="0.25">
      <c r="A2" s="8" t="s">
        <v>7</v>
      </c>
      <c r="B2" s="8"/>
    </row>
    <row r="3" spans="1:2" x14ac:dyDescent="0.25">
      <c r="B3" s="1"/>
    </row>
    <row r="4" spans="1:2" x14ac:dyDescent="0.25">
      <c r="A4" t="s">
        <v>8</v>
      </c>
      <c r="B4" s="2">
        <f>19719897+7167500</f>
        <v>26887397</v>
      </c>
    </row>
    <row r="5" spans="1:2" x14ac:dyDescent="0.25">
      <c r="A5" t="s">
        <v>9</v>
      </c>
      <c r="B5" s="1">
        <v>88500</v>
      </c>
    </row>
    <row r="6" spans="1:2" x14ac:dyDescent="0.25">
      <c r="A6" t="s">
        <v>0</v>
      </c>
      <c r="B6" s="1">
        <v>263500</v>
      </c>
    </row>
    <row r="7" spans="1:2" x14ac:dyDescent="0.25">
      <c r="A7" t="s">
        <v>1</v>
      </c>
      <c r="B7" s="1">
        <v>250000</v>
      </c>
    </row>
    <row r="8" spans="1:2" x14ac:dyDescent="0.25">
      <c r="A8" t="s">
        <v>2</v>
      </c>
      <c r="B8" s="1">
        <v>0</v>
      </c>
    </row>
    <row r="9" spans="1:2" x14ac:dyDescent="0.25">
      <c r="A9" t="s">
        <v>3</v>
      </c>
      <c r="B9" s="1">
        <v>157500</v>
      </c>
    </row>
    <row r="10" spans="1:2" x14ac:dyDescent="0.25">
      <c r="A10" t="s">
        <v>4</v>
      </c>
      <c r="B10" s="1">
        <v>0</v>
      </c>
    </row>
    <row r="11" spans="1:2" x14ac:dyDescent="0.25">
      <c r="A11" t="s">
        <v>11</v>
      </c>
      <c r="B11" s="1">
        <v>250000</v>
      </c>
    </row>
    <row r="12" spans="1:2" x14ac:dyDescent="0.25">
      <c r="A12" t="s">
        <v>12</v>
      </c>
      <c r="B12" s="1">
        <f>4065000-1600000</f>
        <v>2465000</v>
      </c>
    </row>
    <row r="13" spans="1:2" x14ac:dyDescent="0.25">
      <c r="A13" t="s">
        <v>10</v>
      </c>
      <c r="B13" s="1">
        <v>1600000</v>
      </c>
    </row>
    <row r="14" spans="1:2" x14ac:dyDescent="0.25">
      <c r="A14" t="s">
        <v>5</v>
      </c>
      <c r="B14" s="1">
        <v>200000</v>
      </c>
    </row>
    <row r="15" spans="1:2" x14ac:dyDescent="0.25">
      <c r="A15" t="s">
        <v>13</v>
      </c>
      <c r="B15" s="1">
        <f>75000/2</f>
        <v>37500</v>
      </c>
    </row>
    <row r="16" spans="1:2" x14ac:dyDescent="0.25">
      <c r="A16" s="3" t="s">
        <v>14</v>
      </c>
      <c r="B16" s="4">
        <v>116500</v>
      </c>
    </row>
    <row r="17" spans="1:2" ht="15.75" thickBot="1" x14ac:dyDescent="0.3">
      <c r="B17" s="5">
        <f>SUM(B4:B16)</f>
        <v>32315897</v>
      </c>
    </row>
    <row r="18" spans="1:2" ht="15.75" thickTop="1" x14ac:dyDescent="0.25">
      <c r="B18" s="2"/>
    </row>
    <row r="21" spans="1:2" ht="18.75" x14ac:dyDescent="0.3">
      <c r="A21" s="6" t="s">
        <v>15</v>
      </c>
      <c r="B21" s="6"/>
    </row>
    <row r="22" spans="1:2" x14ac:dyDescent="0.25">
      <c r="A22" t="s">
        <v>16</v>
      </c>
      <c r="B22" s="2">
        <f>22284425+83000</f>
        <v>22367425</v>
      </c>
    </row>
    <row r="23" spans="1:2" x14ac:dyDescent="0.25">
      <c r="A23" t="s">
        <v>14</v>
      </c>
      <c r="B23" s="1">
        <v>116500</v>
      </c>
    </row>
    <row r="24" spans="1:2" x14ac:dyDescent="0.25">
      <c r="A24" t="s">
        <v>21</v>
      </c>
      <c r="B24" s="1">
        <v>75000</v>
      </c>
    </row>
    <row r="25" spans="1:2" x14ac:dyDescent="0.25">
      <c r="A25" t="s">
        <v>20</v>
      </c>
      <c r="B25" s="1">
        <v>1600000</v>
      </c>
    </row>
    <row r="26" spans="1:2" x14ac:dyDescent="0.25">
      <c r="A26" t="s">
        <v>17</v>
      </c>
      <c r="B26" s="1">
        <v>4745000</v>
      </c>
    </row>
    <row r="27" spans="1:2" x14ac:dyDescent="0.25">
      <c r="A27" t="s">
        <v>18</v>
      </c>
      <c r="B27" s="1">
        <v>2208575</v>
      </c>
    </row>
    <row r="28" spans="1:2" x14ac:dyDescent="0.25">
      <c r="A28" t="s">
        <v>19</v>
      </c>
      <c r="B28" s="1">
        <v>270500</v>
      </c>
    </row>
    <row r="29" spans="1:2" ht="15.75" thickBot="1" x14ac:dyDescent="0.3">
      <c r="B29" s="5">
        <f>SUM(B22:B28)</f>
        <v>31383000</v>
      </c>
    </row>
    <row r="30" spans="1:2" ht="15.75" thickTop="1" x14ac:dyDescent="0.25">
      <c r="B30" s="1"/>
    </row>
  </sheetData>
  <mergeCells count="3">
    <mergeCell ref="A1:B1"/>
    <mergeCell ref="A2:B2"/>
    <mergeCell ref="A21:B2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Dec. 19</vt:lpstr>
      <vt:lpstr>Dec. 6</vt:lpstr>
      <vt:lpstr>Nov. 30</vt:lpstr>
      <vt:lpstr>Nov. 20</vt:lpstr>
      <vt:lpstr>Nov. 7</vt:lpstr>
      <vt:lpstr>Oct. 18</vt:lpstr>
      <vt:lpstr>Oct. 5</vt:lpstr>
      <vt:lpstr>Sep 30</vt:lpstr>
      <vt:lpstr>Sheet2</vt:lpstr>
      <vt:lpstr>Sheet3</vt:lpstr>
    </vt:vector>
  </TitlesOfParts>
  <Company>Bradley Foundation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Engel</dc:creator>
  <cp:lastModifiedBy>Yvonne Engel</cp:lastModifiedBy>
  <dcterms:created xsi:type="dcterms:W3CDTF">2012-09-26T12:49:55Z</dcterms:created>
  <dcterms:modified xsi:type="dcterms:W3CDTF">2012-12-19T16:49:10Z</dcterms:modified>
</cp:coreProperties>
</file>