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F18" i="1"/>
  <c r="F6"/>
  <c r="D20"/>
  <c r="F20"/>
  <c r="D22"/>
  <c r="H20" l="1"/>
  <c r="J23"/>
  <c r="H23"/>
  <c r="J8"/>
  <c r="H8"/>
  <c r="J20"/>
  <c r="P24" l="1"/>
  <c r="N24"/>
  <c r="L24"/>
  <c r="D6"/>
  <c r="R6" s="1"/>
  <c r="D7"/>
  <c r="R7" s="1"/>
  <c r="D8"/>
  <c r="F9"/>
  <c r="F13" s="1"/>
  <c r="H9"/>
  <c r="J9"/>
  <c r="L9"/>
  <c r="N9"/>
  <c r="P9"/>
  <c r="D18"/>
  <c r="J22"/>
  <c r="D21"/>
  <c r="H22"/>
  <c r="L22"/>
  <c r="N22"/>
  <c r="P22"/>
  <c r="D31"/>
  <c r="F32" s="1"/>
  <c r="F40"/>
  <c r="J24" l="1"/>
  <c r="H24"/>
  <c r="R20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<sst xmlns="http://schemas.openxmlformats.org/spreadsheetml/2006/main" count="79" uniqueCount="58">
  <si>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</si>
  <si>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</si>
  <si>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</si>
  <si>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</si>
  <si>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</si>
  <si>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</si>
  <si>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</si>
  <si>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</si>
  <si>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</si>
  <si>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</si>
  <si>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</si>
  <si>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</si>
  <si>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</si>
  <si>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</si>
  <si>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</si>
  <si>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</si>
  <si>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</si>
  <si>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</si>
  <si>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</si>
  <si>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</si>
  <si>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</si>
  <si>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</si>
  <si>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</si>
  <si>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</si>
  <si>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</si>
  <si>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</si>
  <si>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</si>
  <si>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</si>
  <si>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</si>
  <si>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</si>
  <si>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</si>
  <si>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</si>
  <si>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</si>
  <si>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</si>
  <si>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</si>
  <si>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</si>
  <si>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</si>
  <si>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</si>
  <si>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</si>
  <si>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</si>
  <si>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</si>
  <si>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</si>
  <si>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</si>
  <si>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</si>
  <si>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</si>
  <si>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</si>
  <si>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</si>
  <si>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</si>
  <si>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</si>
  <si>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</si>
  <si>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</si>
  <si>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</si>
  <si>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</si>
  <si>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Actual Year to Date rate of return (8 months)</t>
  </si>
  <si>
    <t>Includes: Charter, MPM, Encounter</t>
  </si>
  <si>
    <t>*</t>
  </si>
  <si>
    <t>*ACRI $1,550,000 not included as awarded separate from budget</t>
  </si>
  <si>
    <t>*Charter $5,000,000 PRI not included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</si>
</sst>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9" fontId="16" fillId="2" borderId="0" xfId="0" applyNumberFormat="1" applyFont="1"/>
    <xf numFmtId="0" fontId="16" fillId="2" borderId="0" xfId="0" applyNumberFormat="1" applyFont="1" applyAlignment="1">
      <alignment horizontal="center"/>
    </xf>
    <xf numFmtId="5" fontId="16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3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39325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24751039</v>
      </c>
      <c r="E6" s="73" t="s">
        <v>55</v>
      </c>
      <c r="F6" s="20">
        <f>26301039-1550000</f>
        <v>24751039</v>
      </c>
      <c r="G6" s="74" t="s">
        <v>55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15000000</v>
      </c>
      <c r="E8" s="5"/>
      <c r="F8" s="20">
        <v>3000000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54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39751039</v>
      </c>
      <c r="E9" s="5"/>
      <c r="F9" s="25">
        <f>SUM(F6:F8)</f>
        <v>27751039</v>
      </c>
      <c r="G9" s="23"/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/>
      <c r="H11" s="71" t="s">
        <v>56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72" t="s">
        <v>57</v>
      </c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0.77086219444444448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21679539</v>
      </c>
      <c r="E18" s="45" t="s">
        <v>55</v>
      </c>
      <c r="F18" s="20">
        <f>22329539-650000</f>
        <v>21679539</v>
      </c>
      <c r="G18" s="45" t="s">
        <v>55</v>
      </c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f>12421500</f>
        <v>12421500</v>
      </c>
      <c r="E20" s="19"/>
      <c r="F20" s="20">
        <f>17416500-3000000-5000000</f>
        <v>9416500</v>
      </c>
      <c r="G20" s="19"/>
      <c r="H20" s="20">
        <f>8005000-3000000-1000000-1000000</f>
        <v>3005000</v>
      </c>
      <c r="I20" s="19"/>
      <c r="J20" s="20">
        <f>4000000-3000000-1000000</f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12421500</v>
      </c>
      <c r="E22" s="19"/>
      <c r="F22" s="33">
        <f>SUM(F20:F21)</f>
        <v>9416500</v>
      </c>
      <c r="G22" s="5"/>
      <c r="H22" s="33">
        <f>SUM(H20:H21)</f>
        <v>3005000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15000000</v>
      </c>
      <c r="E23" s="5"/>
      <c r="F23" s="20">
        <v>3000000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49101039</v>
      </c>
      <c r="E24" s="5"/>
      <c r="F24" s="25">
        <f>SUM(F18+F22+F23)</f>
        <v>34096039</v>
      </c>
      <c r="G24" s="23"/>
      <c r="H24" s="25">
        <f>SUM(H22+H23)</f>
        <v>8755000</v>
      </c>
      <c r="I24" s="23"/>
      <c r="J24" s="25">
        <f>SUM(J22+J23)</f>
        <v>5500000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0.9471121944444445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12421500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0.39911853651845447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0.88108754571837533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53</v>
      </c>
      <c r="B42" s="5"/>
      <c r="C42" s="5"/>
      <c r="D42" s="5"/>
      <c r="E42" s="19"/>
      <c r="F42" s="59">
        <v>7.0999999999999994E-2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2007-09-24T13:08:56Z</cp:lastPrinted>
  <dcterms:created xsi:type="dcterms:W3CDTF">2007-07-05T17:08:59Z</dcterms:created>
  <dcterms:modified xsi:type="dcterms:W3CDTF">2007-09-24T13:08:59Z</dcterms:modified>
</cp:coreProperties>
</file>