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F18" i="1"/>
  <c r="H21"/>
  <c r="F20"/>
  <c r="F6" l="1"/>
  <c r="H20" l="1"/>
  <c r="J23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<sst xmlns="http://schemas.openxmlformats.org/spreadsheetml/2006/main" count="79" uniqueCount="58">
  <si>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</si>
  <si>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</si>
  <si>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</si>
  <si>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</si>
  <si>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</si>
  <si>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</si>
  <si>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</si>
  <si>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</si>
  <si>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</si>
  <si>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</si>
  <si>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</si>
  <si>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</si>
  <si>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</si>
  <si>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</si>
  <si>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</si>
  <si>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</si>
  <si>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</si>
  <si>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</si>
  <si>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</si>
  <si>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</si>
  <si>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</si>
  <si>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</si>
  <si>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</si>
  <si>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</si>
  <si>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</si>
  <si>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</si>
  <si>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</si>
  <si>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</si>
  <si>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</si>
  <si>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</si>
  <si>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</si>
  <si>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</si>
  <si>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</si>
  <si>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</si>
  <si>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</si>
  <si>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</si>
  <si>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</si>
  <si>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</si>
  <si>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</si>
  <si>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</si>
  <si>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</si>
  <si>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</si>
  <si>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</si>
  <si>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</si>
  <si>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</si>
  <si>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</si>
  <si>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</si>
  <si>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</si>
  <si>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</si>
  <si>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</si>
  <si>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</si>
  <si>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</si>
  <si>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</si>
  <si>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</si>
  <si>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>*</t>
  </si>
  <si>
    <t>*Charter $5,000,000 PRI not included</t>
  </si>
  <si>
    <t xml:space="preserve">     Actual Year to Date rate of return (9 months)</t>
  </si>
  <si>
    <t>*ACRI $1,550,000 not included; awarded separate from budget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</si>
</sst>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9" fontId="16" fillId="2" borderId="0" xfId="0" applyNumberFormat="1" applyFont="1"/>
    <xf numFmtId="0" fontId="16" fillId="2" borderId="0" xfId="0" applyNumberFormat="1" applyFont="1" applyAlignment="1">
      <alignment horizontal="center"/>
    </xf>
    <xf numFmtId="5" fontId="16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5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39355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24751039</v>
      </c>
      <c r="E6" s="73" t="s">
        <v>54</v>
      </c>
      <c r="F6" s="20">
        <f>26301039-1550000</f>
        <v>24751039</v>
      </c>
      <c r="G6" s="74" t="s">
        <v>54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2788689</v>
      </c>
      <c r="E7" s="5"/>
      <c r="F7" s="20">
        <v>2788689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42539728</v>
      </c>
      <c r="E9" s="5"/>
      <c r="F9" s="25">
        <f>SUM(F6:F8)</f>
        <v>30539728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H11" s="71" t="s">
        <v>57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72" t="s">
        <v>55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0.84832577777777773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25923289</v>
      </c>
      <c r="E18" s="45" t="s">
        <v>54</v>
      </c>
      <c r="F18" s="20">
        <f>27023289-650000-450000</f>
        <v>25923289</v>
      </c>
      <c r="G18" s="45" t="s">
        <v>54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7727750</v>
      </c>
      <c r="E20" s="19"/>
      <c r="F20" s="20">
        <f>12722750-3000000-5000000</f>
        <v>4722750</v>
      </c>
      <c r="G20" s="19"/>
      <c r="H20" s="20">
        <f>8005000-3000000-1000000-1000000</f>
        <v>3005000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2788689</v>
      </c>
      <c r="E21" s="20"/>
      <c r="F21" s="20">
        <v>1448689</v>
      </c>
      <c r="G21" s="19"/>
      <c r="H21" s="20">
        <f>2788689-1448689</f>
        <v>1340000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10516439</v>
      </c>
      <c r="E22" s="19"/>
      <c r="F22" s="33">
        <f>SUM(F20:F21)</f>
        <v>6171439</v>
      </c>
      <c r="G22" s="5"/>
      <c r="H22" s="33">
        <f>SUM(H20:H21)</f>
        <v>4345000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51439728</v>
      </c>
      <c r="E24" s="5"/>
      <c r="F24" s="25">
        <f>SUM(F18+F22+F23)</f>
        <v>35094728</v>
      </c>
      <c r="G24" s="23"/>
      <c r="H24" s="25">
        <f>SUM(H22+H23)</f>
        <v>10095000</v>
      </c>
      <c r="I24" s="23"/>
      <c r="J24" s="25">
        <f>SUM(J22+J23)</f>
        <v>5500000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0.97485355555555553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7727750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0.24830240072297921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0.73027140992290007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0.11899999999999999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2007-10-17T12:56:24Z</cp:lastPrinted>
  <dcterms:created xsi:type="dcterms:W3CDTF">2007-07-05T17:08:59Z</dcterms:created>
  <dcterms:modified xsi:type="dcterms:W3CDTF">2007-10-17T12:56:36Z</dcterms:modified>
</cp:coreProperties>
</file>