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F18" i="1"/>
  <c r="F6"/>
  <c r="J23" l="1"/>
  <c r="H23"/>
  <c r="J8"/>
  <c r="H8"/>
  <c r="J20"/>
  <c r="P24" l="1"/>
  <c r="N24"/>
  <c r="L24"/>
  <c r="D6"/>
  <c r="R6" s="1"/>
  <c r="D7"/>
  <c r="R7" s="1"/>
  <c r="D8"/>
  <c r="F9"/>
  <c r="F13" s="1"/>
  <c r="H9"/>
  <c r="J9"/>
  <c r="L9"/>
  <c r="N9"/>
  <c r="P9"/>
  <c r="D18"/>
  <c r="J22"/>
  <c r="D21"/>
  <c r="D22" s="1"/>
  <c r="H22"/>
  <c r="L22"/>
  <c r="N22"/>
  <c r="P22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<sst xmlns="http://schemas.openxmlformats.org/spreadsheetml/2006/main" count="79" uniqueCount="58">
  <si>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</si>
  <si>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</si>
  <si>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</si>
  <si>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</si>
  <si>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</si>
  <si>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</si>
  <si>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</si>
  <si>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</si>
  <si>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</si>
  <si>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</si>
  <si>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</si>
  <si>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</si>
  <si>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</si>
  <si>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</si>
  <si>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</si>
  <si>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</si>
  <si>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</si>
  <si>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</si>
  <si>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</si>
  <si>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</si>
  <si>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</si>
  <si>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</si>
  <si>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</si>
  <si>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</si>
  <si>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</si>
  <si>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</si>
  <si>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</si>
  <si>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</si>
  <si>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</si>
  <si>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</si>
  <si>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</si>
  <si>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</si>
  <si>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</si>
  <si>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</si>
  <si>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</si>
  <si>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</si>
  <si>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</si>
  <si>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</si>
  <si>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</si>
  <si>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</si>
  <si>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</si>
  <si>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</si>
  <si>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</si>
  <si>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</si>
  <si>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</si>
  <si>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</si>
  <si>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</si>
  <si>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</si>
  <si>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</si>
  <si>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</si>
  <si>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</si>
  <si>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</si>
  <si>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</si>
  <si>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</si>
  <si>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>*</t>
  </si>
  <si>
    <t>*Charter $5,000,000 PRI not included</t>
  </si>
  <si>
    <t>*ACRI $1,550,000 not included; awarded separate from budget</t>
  </si>
  <si>
    <t xml:space="preserve">     Actual Year to Date rate of return (10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</si>
</sst>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9" fontId="16" fillId="2" borderId="0" xfId="0" applyNumberFormat="1" applyFont="1"/>
    <xf numFmtId="0" fontId="16" fillId="2" borderId="0" xfId="0" applyNumberFormat="1" applyFont="1" applyAlignment="1">
      <alignment horizontal="center"/>
    </xf>
    <xf numFmtId="5" fontId="16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4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39386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24511007</v>
      </c>
      <c r="E6" s="73" t="s">
        <v>54</v>
      </c>
      <c r="F6" s="20">
        <f>26061007-1550000</f>
        <v>24511007</v>
      </c>
      <c r="G6" s="74" t="s">
        <v>54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8376628</v>
      </c>
      <c r="E7" s="5"/>
      <c r="F7" s="20">
        <v>8376628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15000000</v>
      </c>
      <c r="E8" s="5"/>
      <c r="F8" s="20">
        <v>3000000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47887635</v>
      </c>
      <c r="E9" s="5"/>
      <c r="F9" s="25">
        <f>SUM(F6:F8)</f>
        <v>35887635</v>
      </c>
      <c r="G9" s="23"/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H11" s="71" t="s">
        <v>56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72" t="s">
        <v>55</v>
      </c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0.99687875000000004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27738507</v>
      </c>
      <c r="E18" s="45" t="s">
        <v>54</v>
      </c>
      <c r="F18" s="20">
        <f>28838507-650000-450000</f>
        <v>27738507</v>
      </c>
      <c r="G18" s="45" t="s">
        <v>54</v>
      </c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v>5672500</v>
      </c>
      <c r="E20" s="19"/>
      <c r="F20" s="20">
        <v>2717500</v>
      </c>
      <c r="G20" s="19"/>
      <c r="H20" s="20">
        <v>2955000</v>
      </c>
      <c r="I20" s="19"/>
      <c r="J20" s="20">
        <f>4000000-3000000-1000000</f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8376628</v>
      </c>
      <c r="E21" s="20"/>
      <c r="F21" s="20">
        <v>5325813</v>
      </c>
      <c r="G21" s="19"/>
      <c r="H21" s="20">
        <v>3005815</v>
      </c>
      <c r="I21" s="19"/>
      <c r="J21" s="18">
        <v>45000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14049128</v>
      </c>
      <c r="E22" s="19"/>
      <c r="F22" s="33">
        <f>SUM(F20:F21)</f>
        <v>8043313</v>
      </c>
      <c r="G22" s="5"/>
      <c r="H22" s="33">
        <f>SUM(H20:H21)</f>
        <v>5960815</v>
      </c>
      <c r="I22" s="24"/>
      <c r="J22" s="33">
        <f>SUM(J20:J21)</f>
        <v>45000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15000000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56787635</v>
      </c>
      <c r="E24" s="5"/>
      <c r="F24" s="25">
        <f>SUM(F18+F22+F23)</f>
        <v>38781820</v>
      </c>
      <c r="G24" s="23"/>
      <c r="H24" s="25">
        <f>SUM(H22+H23)</f>
        <v>11710815</v>
      </c>
      <c r="I24" s="23"/>
      <c r="J24" s="25">
        <f>SUM(J22+J23)</f>
        <v>5545000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1.0772727777777777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5672500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0.18226461364577007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0.66423362284569087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57</v>
      </c>
      <c r="B42" s="5"/>
      <c r="C42" s="5"/>
      <c r="D42" s="5"/>
      <c r="E42" s="19"/>
      <c r="F42" s="59">
        <v>0.1711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2007-10-17T12:56:24Z</cp:lastPrinted>
  <dcterms:created xsi:type="dcterms:W3CDTF">2007-07-05T17:08:59Z</dcterms:created>
  <dcterms:modified xsi:type="dcterms:W3CDTF">2007-11-16T17:47:53Z</dcterms:modified>
</cp:coreProperties>
</file>