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18" i="1"/>
  <c r="F20"/>
  <c r="H20" l="1"/>
  <c r="F8" l="1"/>
  <c r="J23"/>
  <c r="H23"/>
  <c r="F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<sst xmlns="http://schemas.openxmlformats.org/spreadsheetml/2006/main" count="73" uniqueCount="55">
  <si>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</si>
  <si>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</si>
  <si>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</si>
  <si>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</si>
  <si>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</si>
  <si>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</si>
  <si>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</si>
  <si>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</si>
  <si>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</si>
  <si>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</si>
  <si>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</si>
  <si>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</si>
  <si>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</si>
  <si>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</si>
  <si>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</si>
  <si>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</si>
  <si>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</si>
  <si>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</si>
  <si>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</si>
  <si>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</si>
  <si>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</si>
  <si>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</si>
  <si>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</si>
  <si>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</si>
  <si>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</si>
  <si>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</si>
  <si>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</si>
  <si>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</si>
  <si>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</si>
  <si>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</si>
  <si>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</si>
  <si>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</si>
  <si>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</si>
  <si>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</si>
  <si>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</si>
  <si>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</si>
  <si>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</si>
  <si>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</si>
  <si>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</si>
  <si>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</si>
  <si>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</si>
  <si>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</si>
  <si>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</si>
  <si>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</si>
  <si>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</si>
  <si>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</si>
  <si>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</si>
  <si>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</si>
  <si>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</si>
  <si>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</si>
  <si>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</si>
  <si>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</si>
  <si>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</si>
  <si>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</si>
  <si>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 xml:space="preserve">     Actual Year to Date rate of return (3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</si>
</sst>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6" zoomScale="87" workbookViewId="0">
      <selection activeCell="F19" sqref="F19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39538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8914750</v>
      </c>
      <c r="E6" s="19"/>
      <c r="F6" s="20">
        <v>8914750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53</v>
      </c>
      <c r="B8" s="5"/>
      <c r="C8" s="5"/>
      <c r="D8" s="18">
        <f>SUM(F8:P8)</f>
        <v>11000000</v>
      </c>
      <c r="E8" s="5"/>
      <c r="F8" s="20">
        <f>3000000+1000000+1500000</f>
        <v>5500000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52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19914750</v>
      </c>
      <c r="E9" s="5"/>
      <c r="F9" s="25">
        <f>SUM(F6:F8)</f>
        <v>14414750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0.36036875000000002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7596553</v>
      </c>
      <c r="E18" s="5"/>
      <c r="F18" s="20">
        <f>12596553-5000000</f>
        <v>7596553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10513750</v>
      </c>
      <c r="E20" s="19"/>
      <c r="F20" s="20">
        <f>13983750-3000000-1000000</f>
        <v>9983750</v>
      </c>
      <c r="G20" s="19"/>
      <c r="H20" s="20">
        <f>6530000-3000000-1000000-2000000</f>
        <v>530000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22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23</v>
      </c>
      <c r="B22" s="5"/>
      <c r="C22" s="5"/>
      <c r="D22" s="33">
        <f>SUM(D20:D21)</f>
        <v>10513750</v>
      </c>
      <c r="E22" s="19"/>
      <c r="F22" s="33">
        <f>SUM(F20:F21)</f>
        <v>9983750</v>
      </c>
      <c r="G22" s="5"/>
      <c r="H22" s="33">
        <f>SUM(H20:H21)</f>
        <v>530000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24</v>
      </c>
      <c r="B23" s="5"/>
      <c r="C23" s="5"/>
      <c r="D23" s="34">
        <f>D8</f>
        <v>11000000</v>
      </c>
      <c r="E23" s="5"/>
      <c r="F23" s="20">
        <f>3000000+1000000+750000</f>
        <v>4750000</v>
      </c>
      <c r="G23" s="5"/>
      <c r="H23" s="20">
        <f>3000000+1000000+750000</f>
        <v>4750000</v>
      </c>
      <c r="I23" s="5"/>
      <c r="J23" s="20">
        <f>750000+750000</f>
        <v>1500000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25</v>
      </c>
      <c r="B24" s="5"/>
      <c r="C24" s="5"/>
      <c r="D24" s="25">
        <f>SUM(D18+D22+D23)</f>
        <v>29110303</v>
      </c>
      <c r="E24" s="5"/>
      <c r="F24" s="25">
        <f>SUM(F18+F22+F23)</f>
        <v>22330303</v>
      </c>
      <c r="G24" s="23"/>
      <c r="H24" s="25">
        <f>SUM(H22+H23)</f>
        <v>5280000</v>
      </c>
      <c r="I24" s="23"/>
      <c r="J24" s="25">
        <f>SUM(J22+J23)</f>
        <v>1500000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26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0.55825757499999995</v>
      </c>
      <c r="G28" s="23"/>
      <c r="H28" s="40" t="s">
        <v>27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28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29</v>
      </c>
      <c r="B30" s="5"/>
      <c r="C30" s="5"/>
      <c r="D30" s="5"/>
      <c r="E30" s="19"/>
      <c r="F30" s="5"/>
      <c r="G30" s="35"/>
      <c r="H30" s="46" t="s">
        <v>30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31</v>
      </c>
      <c r="B31" s="5"/>
      <c r="C31" s="5"/>
      <c r="D31" s="47">
        <f>D20</f>
        <v>10513750</v>
      </c>
      <c r="E31" s="19"/>
      <c r="F31" s="5"/>
      <c r="G31" s="35"/>
      <c r="H31" s="46" t="s">
        <v>32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33</v>
      </c>
      <c r="B32" s="5"/>
      <c r="C32" s="48"/>
      <c r="D32" s="49"/>
      <c r="E32" s="23"/>
      <c r="F32" s="50">
        <f>D31/33731667</f>
        <v>0.31168782734633305</v>
      </c>
      <c r="G32" s="50" t="s">
        <v>34</v>
      </c>
      <c r="H32" s="43" t="s">
        <v>35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36</v>
      </c>
      <c r="B33" s="23"/>
      <c r="C33" s="23"/>
      <c r="D33" s="23"/>
      <c r="E33" s="23"/>
      <c r="F33" s="50">
        <f>(+D31+D23)/33731667</f>
        <v>0.6377908924572272</v>
      </c>
      <c r="G33" s="50" t="s">
        <v>34</v>
      </c>
      <c r="H33" s="46" t="s">
        <v>37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38</v>
      </c>
      <c r="B34" s="5"/>
      <c r="C34" s="5"/>
      <c r="D34" s="5"/>
      <c r="E34" s="5"/>
      <c r="F34" s="50">
        <v>0.5</v>
      </c>
      <c r="G34" s="50" t="s">
        <v>34</v>
      </c>
      <c r="H34" s="43" t="s">
        <v>39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40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41</v>
      </c>
      <c r="F36" s="51"/>
      <c r="H36" s="46" t="s">
        <v>42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43</v>
      </c>
      <c r="B37" s="23"/>
      <c r="C37" s="23"/>
      <c r="D37" s="23"/>
      <c r="E37" s="23"/>
      <c r="F37" s="52"/>
      <c r="G37" s="23"/>
      <c r="H37" s="46" t="s">
        <v>44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45</v>
      </c>
      <c r="B38" s="5"/>
      <c r="C38" s="5"/>
      <c r="D38" s="5"/>
      <c r="E38" s="45"/>
      <c r="F38" s="54">
        <v>7.3400000000000007E-2</v>
      </c>
      <c r="G38" s="23"/>
      <c r="H38" s="46" t="s">
        <v>46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47</v>
      </c>
      <c r="B39" s="5"/>
      <c r="C39" s="5"/>
      <c r="D39" s="5"/>
      <c r="E39" s="45"/>
      <c r="F39" s="54">
        <v>2.1600000000000001E-2</v>
      </c>
      <c r="G39" s="23"/>
      <c r="H39" s="46" t="s">
        <v>48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49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50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51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-0.09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2008-04-16T20:51:54Z</cp:lastPrinted>
  <dcterms:created xsi:type="dcterms:W3CDTF">2007-07-05T17:08:59Z</dcterms:created>
  <dcterms:modified xsi:type="dcterms:W3CDTF">2008-04-16T20:51:58Z</dcterms:modified>
</cp:coreProperties>
</file>