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0" i="1"/>
  <c r="H20"/>
  <c r="J23" l="1"/>
  <c r="H23"/>
  <c r="F23"/>
  <c r="F8"/>
  <c r="H8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F40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<sst xmlns="http://schemas.openxmlformats.org/spreadsheetml/2006/main" count="73" uniqueCount="55">
  <si>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</si>
  <si>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</si>
  <si>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</si>
  <si>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</si>
  <si>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</si>
  <si>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</si>
  <si>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</si>
  <si>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</si>
  <si>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</si>
  <si>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</si>
  <si>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</si>
  <si>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</si>
  <si>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</si>
  <si>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</si>
  <si>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</si>
  <si>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</si>
  <si>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</si>
  <si>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</si>
  <si>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</si>
  <si>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</si>
  <si>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</si>
  <si>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</si>
  <si>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</si>
  <si>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</si>
  <si>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</si>
  <si>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</si>
  <si>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</si>
  <si>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</si>
  <si>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</si>
  <si>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</si>
  <si>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</si>
  <si>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</si>
  <si>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</si>
  <si>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</si>
  <si>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</si>
  <si>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</si>
  <si>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</si>
  <si>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</si>
  <si>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</si>
  <si>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</si>
  <si>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</si>
  <si>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</si>
  <si>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</si>
  <si>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</si>
  <si>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</si>
  <si>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</si>
  <si>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</si>
  <si>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</si>
  <si>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</si>
  <si>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</si>
  <si>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</si>
  <si>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</si>
  <si>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 xml:space="preserve">     Grant Commitments (&amp; PRIs), Note 3</t>
  </si>
  <si>
    <t>Comes from budget worksheet (&amp;/or Gifts searchin Payments tab)</t>
  </si>
  <si>
    <t xml:space="preserve">     Actual Year to Date rate of return (8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</si>
</sst>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24" zoomScale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5.81640625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8164062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81640625" style="2" customWidth="1"/>
    <col min="15" max="15" width="3.81640625" style="2" customWidth="1"/>
    <col min="16" max="16" width="11.8164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39691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2008</v>
      </c>
      <c r="G4" s="15"/>
      <c r="H4" s="14">
        <v>2009</v>
      </c>
      <c r="I4" s="15"/>
      <c r="J4" s="14">
        <v>2010</v>
      </c>
      <c r="K4" s="12"/>
      <c r="L4" s="14">
        <v>2011</v>
      </c>
      <c r="M4" s="12"/>
      <c r="N4" s="14">
        <v>2012</v>
      </c>
      <c r="O4" s="12"/>
      <c r="P4" s="14">
        <v>2013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26224741</v>
      </c>
      <c r="E6" s="19"/>
      <c r="F6" s="20">
        <v>26224741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0</v>
      </c>
      <c r="E7" s="5"/>
      <c r="F7" s="20">
        <v>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52</v>
      </c>
      <c r="B8" s="5"/>
      <c r="C8" s="5"/>
      <c r="D8" s="18">
        <f>SUM(F8:P8)</f>
        <v>8500000</v>
      </c>
      <c r="E8" s="5"/>
      <c r="F8" s="20">
        <f>3000000</f>
        <v>3000000</v>
      </c>
      <c r="G8" s="5"/>
      <c r="H8" s="20">
        <f>3000000+1000000+1500000</f>
        <v>5500000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51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34724741</v>
      </c>
      <c r="E9" s="5"/>
      <c r="F9" s="25">
        <f>SUM(F6:F8)</f>
        <v>29224741</v>
      </c>
      <c r="G9" s="23"/>
      <c r="H9" s="26">
        <f>SUM(H6:H8)</f>
        <v>5500000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40000000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0.73061852500000002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2008</v>
      </c>
      <c r="G16" s="15"/>
      <c r="H16" s="14">
        <v>2009</v>
      </c>
      <c r="I16" s="15"/>
      <c r="J16" s="14">
        <v>2010</v>
      </c>
      <c r="K16" s="12"/>
      <c r="L16" s="14">
        <v>1011</v>
      </c>
      <c r="M16" s="12"/>
      <c r="N16" s="14">
        <v>2012</v>
      </c>
      <c r="O16" s="12"/>
      <c r="P16" s="14">
        <v>2013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23474394</v>
      </c>
      <c r="E18" s="5"/>
      <c r="F18" s="20">
        <v>23474394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11945900</v>
      </c>
      <c r="E20" s="19"/>
      <c r="F20" s="20">
        <f>11773900-3000000</f>
        <v>8773900</v>
      </c>
      <c r="G20" s="19"/>
      <c r="H20" s="20">
        <f>9172000-3000000-1000000-2000000</f>
        <v>3172000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0</v>
      </c>
      <c r="E21" s="20"/>
      <c r="F21" s="20">
        <v>0</v>
      </c>
      <c r="G21" s="19"/>
      <c r="H21" s="20">
        <v>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53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11945900</v>
      </c>
      <c r="E22" s="19"/>
      <c r="F22" s="33">
        <f>SUM(F20:F21)</f>
        <v>8773900</v>
      </c>
      <c r="G22" s="5"/>
      <c r="H22" s="33">
        <f>SUM(H20:H21)</f>
        <v>3172000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8500000</v>
      </c>
      <c r="E23" s="5"/>
      <c r="F23" s="20">
        <f>3000000</f>
        <v>3000000</v>
      </c>
      <c r="G23" s="5"/>
      <c r="H23" s="20">
        <f>3000000+1000000+750000</f>
        <v>4750000</v>
      </c>
      <c r="I23" s="5"/>
      <c r="J23" s="20">
        <f>750000</f>
        <v>750000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43920294</v>
      </c>
      <c r="E24" s="5"/>
      <c r="F24" s="25">
        <f>SUM(F18+F22+F23)</f>
        <v>35248294</v>
      </c>
      <c r="G24" s="23"/>
      <c r="H24" s="25">
        <f>SUM(H22+H23)</f>
        <v>7922000</v>
      </c>
      <c r="I24" s="23"/>
      <c r="J24" s="25">
        <f>SUM(J22+J23)</f>
        <v>750000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40000000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0.88120734999999994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11945900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D31/33731667</f>
        <v>0.35414496413711188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(+D31+D23)/33731667</f>
        <v>0.60613369626825742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54</v>
      </c>
      <c r="B42" s="5"/>
      <c r="C42" s="5"/>
      <c r="D42" s="5"/>
      <c r="E42" s="19"/>
      <c r="F42" s="59">
        <v>-0.125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2008-09-18T17:10:43Z</cp:lastPrinted>
  <dcterms:created xsi:type="dcterms:W3CDTF">2007-07-05T17:08:59Z</dcterms:created>
  <dcterms:modified xsi:type="dcterms:W3CDTF">2008-09-18T17:10:46Z</dcterms:modified>
</cp:coreProperties>
</file>