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E6"/>
  <c r="F33"/>
  <c r="G24"/>
  <c r="G33" s="1"/>
  <c r="F24"/>
  <c r="E24"/>
  <c r="C24"/>
  <c r="C33" s="1"/>
  <c r="E33" l="1"/>
  <c r="F50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<sst xmlns="http://schemas.openxmlformats.org/spreadsheetml/2006/main" count="53" uniqueCount="53">
  <si>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</si>
  <si>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</si>
  <si>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</si>
  <si>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</si>
  <si>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</si>
  <si>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</si>
  <si>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</si>
  <si>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</si>
  <si>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</si>
  <si>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</si>
  <si>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</si>
  <si>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</si>
  <si>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</si>
  <si>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</si>
  <si>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</si>
  <si>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</si>
  <si>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</si>
  <si>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</si>
  <si>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</si>
  <si>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</si>
  <si>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</si>
  <si>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</si>
  <si>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</si>
  <si>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</si>
  <si>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</si>
  <si>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</si>
  <si>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</si>
  <si>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</si>
  <si>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</si>
  <si>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</si>
  <si>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Grant Commitments at 01/01/08</t>
  </si>
  <si>
    <t>Grant Commitment Activity: 2008</t>
  </si>
  <si>
    <t>ACTIVATED</t>
  </si>
  <si>
    <t>07-'08 Bradley Fellow Award/Amended down</t>
  </si>
  <si>
    <t>Payments by stock/wire</t>
  </si>
  <si>
    <t>PRI's</t>
  </si>
  <si>
    <t>PRIs not treated as grants</t>
  </si>
  <si>
    <t>Charter Growth Fund ('07)</t>
  </si>
  <si>
    <t>Pettit National Ice Center ('08)</t>
  </si>
  <si>
    <t xml:space="preserve">Cancellations </t>
  </si>
  <si>
    <t xml:space="preserve">Refunds/Amendments </t>
  </si>
  <si>
    <t xml:space="preserve">Adjustments </t>
  </si>
  <si>
    <t>Americares, pd 12/07, void &amp; reissued 3/08</t>
  </si>
  <si>
    <t>Encounter</t>
  </si>
  <si>
    <t>Per books as of 05/31/08:</t>
  </si>
  <si>
    <t>Per books as of 04/30/08</t>
  </si>
  <si>
    <t>Total May Transactions</t>
  </si>
  <si>
    <t>YTD 05/31/08</t>
  </si>
  <si>
    <t>Grant Commit. in Gifts at 05/31/08:</t>
  </si>
  <si>
    <t>YTD 2008 -- as of May 31, 2008</t>
  </si>
  <si>
    <t>Gifts  (5/31/08, run on 6/2/08)</t>
  </si>
  <si>
    <t>May Totals</t>
  </si>
  <si>
    <t xml:space="preserve">Grant Commitments 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</si>
</sst>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3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25" zoomScale="87" zoomScaleNormal="87" workbookViewId="0">
      <selection activeCell="F51" sqref="F5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0" t="s">
        <v>0</v>
      </c>
      <c r="B1" s="101"/>
      <c r="C1" s="101"/>
      <c r="D1" s="101"/>
      <c r="E1" s="101"/>
      <c r="F1" s="101"/>
      <c r="G1" s="101"/>
      <c r="H1" s="102"/>
      <c r="I1" s="2"/>
      <c r="J1" s="2"/>
      <c r="K1" s="2"/>
      <c r="L1" s="2"/>
      <c r="M1" s="2"/>
      <c r="N1" s="2"/>
    </row>
    <row r="2" spans="1:14" ht="14.4" thickTop="1" thickBot="1">
      <c r="A2" s="52" t="s">
        <v>49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39599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50</v>
      </c>
      <c r="B6" s="4"/>
      <c r="C6" s="24">
        <v>22220553</v>
      </c>
      <c r="D6" s="24"/>
      <c r="E6" s="70">
        <f>13397250-850000</f>
        <v>12547250</v>
      </c>
      <c r="F6" s="76">
        <v>18118903</v>
      </c>
      <c r="G6" s="24">
        <v>16648900</v>
      </c>
      <c r="H6" s="14"/>
      <c r="I6" s="15">
        <f>C6+E6-F6</f>
        <v>16648900</v>
      </c>
      <c r="J6" s="2" t="s">
        <v>10</v>
      </c>
      <c r="K6" s="16"/>
      <c r="L6" s="2"/>
      <c r="M6" s="17"/>
      <c r="N6" s="17"/>
    </row>
    <row r="7" spans="1:14" ht="13.2">
      <c r="A7" s="82" t="s">
        <v>36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37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38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30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31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32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43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48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33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42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44</v>
      </c>
      <c r="B33" s="46"/>
      <c r="C33" s="48">
        <f>C6+C8+C9+SUM(C24:C32)</f>
        <v>9195553</v>
      </c>
      <c r="D33" s="47"/>
      <c r="E33" s="48">
        <f>E6+E8+E9+SUM(E24:E32)</f>
        <v>11522250</v>
      </c>
      <c r="F33" s="48">
        <f>F6+F8+F9+SUM(F24:F32)</f>
        <v>13068903</v>
      </c>
      <c r="G33" s="48">
        <f>G6+G8+G9+SUM(G24:G32)</f>
        <v>7648900</v>
      </c>
      <c r="H33" s="43"/>
      <c r="I33" s="25">
        <f>C33+E33-F33</f>
        <v>7648900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45</v>
      </c>
      <c r="B36" s="2"/>
      <c r="C36" s="10">
        <v>9195553</v>
      </c>
      <c r="D36" s="13"/>
      <c r="E36" s="13">
        <v>10014750</v>
      </c>
      <c r="F36" s="13">
        <v>11662653</v>
      </c>
      <c r="G36" s="13">
        <v>7547650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46</v>
      </c>
      <c r="B37" s="2"/>
      <c r="C37" s="28"/>
      <c r="D37" s="13"/>
      <c r="E37" s="28">
        <f>E50</f>
        <v>1507500</v>
      </c>
      <c r="F37" s="28">
        <f>F50</f>
        <v>1406250</v>
      </c>
      <c r="G37" s="28">
        <f>E37-F37</f>
        <v>101250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47</v>
      </c>
      <c r="B38" s="4"/>
      <c r="C38" s="20"/>
      <c r="D38" s="20"/>
      <c r="E38" s="24">
        <f>SUM(E36:E37)</f>
        <v>11522250</v>
      </c>
      <c r="F38" s="24">
        <f>SUM(F36:F37)</f>
        <v>13068903</v>
      </c>
      <c r="G38" s="24">
        <f>SUM(G36:G37)</f>
        <v>7648900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1507500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1406250-560000</f>
        <v>846250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34</v>
      </c>
      <c r="B43" s="4"/>
      <c r="C43" s="20"/>
      <c r="D43" s="20"/>
      <c r="E43" s="20"/>
      <c r="F43" s="20">
        <v>560000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40</v>
      </c>
      <c r="B44" s="4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39</v>
      </c>
      <c r="B45" s="4"/>
      <c r="C45" s="13"/>
      <c r="D45" s="4"/>
      <c r="E45" s="20"/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41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35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52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51</v>
      </c>
      <c r="B50" s="4"/>
      <c r="C50" s="13"/>
      <c r="D50" s="4"/>
      <c r="E50" s="51">
        <f>SUM(E40:E49)</f>
        <v>1507500</v>
      </c>
      <c r="F50" s="51">
        <f>SUM(F40:F49)</f>
        <v>1406250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2008-06-02T19:48:24Z</cp:lastPrinted>
  <dcterms:created xsi:type="dcterms:W3CDTF">2007-07-05T16:21:30Z</dcterms:created>
  <dcterms:modified xsi:type="dcterms:W3CDTF">2008-06-02T19:48:26Z</dcterms:modified>
</cp:coreProperties>
</file>