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F44"/>
  <c r="E6"/>
  <c r="K46"/>
  <c r="F33"/>
  <c r="G24"/>
  <c r="G33" s="1"/>
  <c r="F24"/>
  <c r="E24"/>
  <c r="C24"/>
  <c r="C33" s="1"/>
  <c r="E33" l="1"/>
  <c r="F50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<sst xmlns="http://schemas.openxmlformats.org/spreadsheetml/2006/main" count="57" uniqueCount="57">
  <si>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</si>
  <si>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</si>
  <si>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</si>
  <si>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</si>
  <si>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</si>
  <si>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</si>
  <si>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</si>
  <si>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</si>
  <si>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</si>
  <si>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</si>
  <si>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</si>
  <si>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</si>
  <si>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</si>
  <si>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</si>
  <si>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</si>
  <si>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</si>
  <si>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</si>
  <si>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</si>
  <si>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</si>
  <si>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</si>
  <si>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</si>
  <si>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</si>
  <si>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</si>
  <si>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</si>
  <si>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</si>
  <si>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</si>
  <si>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</si>
  <si>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</si>
  <si>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</si>
  <si>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</si>
  <si>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</si>
  <si>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</si>
  <si>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</si>
  <si>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PRI's</t>
  </si>
  <si>
    <t>PRIs not treated as grants</t>
  </si>
  <si>
    <t>Charter Growth Fund ('07)</t>
  </si>
  <si>
    <t>Pettit National Ice Center ('08)</t>
  </si>
  <si>
    <t xml:space="preserve">Adjustments </t>
  </si>
  <si>
    <t>Americares, pd 12/07, void &amp; reissued 3/08</t>
  </si>
  <si>
    <t>Encounter</t>
  </si>
  <si>
    <t>Payments by wire</t>
  </si>
  <si>
    <t>Payments by stock</t>
  </si>
  <si>
    <t>Aid to Ch in Rus</t>
  </si>
  <si>
    <t>Void</t>
  </si>
  <si>
    <t>Tex A&amp;M</t>
  </si>
  <si>
    <t>Ref</t>
  </si>
  <si>
    <t>YTD 2008 -- as of September 30, 2008</t>
  </si>
  <si>
    <t>Gifts  (9/30/08 run on 9/38/08)</t>
  </si>
  <si>
    <t>Grant Commit. in Gifts at 09/30/08:</t>
  </si>
  <si>
    <t>Per books as of 09/30/08:</t>
  </si>
  <si>
    <t>Per books as of 08/31/08</t>
  </si>
  <si>
    <t>Total September Transactions</t>
  </si>
  <si>
    <t>YTD 09/30/08</t>
  </si>
  <si>
    <t>September Totals</t>
  </si>
  <si>
    <t>Refunds (Tufts)</t>
  </si>
  <si>
    <t>Reissued/Voided Checks (AEI, In. Sty War, Am for Oxford)</t>
  </si>
  <si>
    <t>(Rus. Orth. Ch. #11465 replaced with wire)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</si>
</sst>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7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36" zoomScale="87" zoomScaleNormal="87" workbookViewId="0">
      <selection activeCell="A49" sqref="A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4" t="s">
        <v>0</v>
      </c>
      <c r="B1" s="105"/>
      <c r="C1" s="105"/>
      <c r="D1" s="105"/>
      <c r="E1" s="105"/>
      <c r="F1" s="105"/>
      <c r="G1" s="105"/>
      <c r="H1" s="106"/>
      <c r="I1" s="2"/>
      <c r="J1" s="2"/>
      <c r="K1" s="2"/>
      <c r="L1" s="2"/>
      <c r="M1" s="2"/>
      <c r="N1" s="2"/>
    </row>
    <row r="2" spans="1:14" ht="14.4" thickTop="1" thickBot="1">
      <c r="A2" s="52" t="s">
        <v>46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39721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47</v>
      </c>
      <c r="B6" s="4"/>
      <c r="C6" s="24">
        <v>22220553</v>
      </c>
      <c r="D6" s="24"/>
      <c r="E6" s="70">
        <f>28634750-1378188</f>
        <v>27256562</v>
      </c>
      <c r="F6" s="76">
        <v>34178715</v>
      </c>
      <c r="G6" s="24">
        <v>15298400</v>
      </c>
      <c r="H6" s="14"/>
      <c r="I6" s="15">
        <f>C6+E6-F6</f>
        <v>15298400</v>
      </c>
      <c r="J6" s="2" t="s">
        <v>10</v>
      </c>
      <c r="K6" s="16"/>
      <c r="L6" s="2"/>
      <c r="M6" s="17"/>
      <c r="N6" s="17"/>
    </row>
    <row r="7" spans="1:14" ht="13.2">
      <c r="A7" s="82" t="s">
        <v>34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35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36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29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30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31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39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48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32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49</v>
      </c>
      <c r="B33" s="46"/>
      <c r="C33" s="48">
        <f>C6+C8+C9+SUM(C24:C32)</f>
        <v>9195553</v>
      </c>
      <c r="D33" s="47"/>
      <c r="E33" s="48">
        <f>E6+E8+E9+SUM(E24:E32)</f>
        <v>26231562</v>
      </c>
      <c r="F33" s="48">
        <f>F6+F8+F9+SUM(F24:F32)</f>
        <v>29128715</v>
      </c>
      <c r="G33" s="48">
        <f>G6+G8+G9+SUM(G24:G32)</f>
        <v>6298400</v>
      </c>
      <c r="H33" s="43"/>
      <c r="I33" s="25">
        <f>C33+E33-F33</f>
        <v>6298400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50</v>
      </c>
      <c r="B36" s="2"/>
      <c r="C36" s="10">
        <v>9195553</v>
      </c>
      <c r="D36" s="13"/>
      <c r="E36" s="13">
        <v>26224741</v>
      </c>
      <c r="F36" s="13">
        <v>23474394</v>
      </c>
      <c r="G36" s="13">
        <v>11945900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51</v>
      </c>
      <c r="B37" s="2"/>
      <c r="C37" s="28"/>
      <c r="D37" s="13"/>
      <c r="E37" s="28">
        <f>E50</f>
        <v>6821</v>
      </c>
      <c r="F37" s="28">
        <f>F50</f>
        <v>5654321</v>
      </c>
      <c r="G37" s="28">
        <f>E37-F37</f>
        <v>-5647500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52</v>
      </c>
      <c r="B38" s="4"/>
      <c r="C38" s="20"/>
      <c r="D38" s="20"/>
      <c r="E38" s="24">
        <f>SUM(E36:E37)</f>
        <v>26231562</v>
      </c>
      <c r="F38" s="24">
        <f>SUM(F36:F37)</f>
        <v>29128715</v>
      </c>
      <c r="G38" s="24">
        <f>SUM(G36:G37)</f>
        <v>6298400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10000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5890000-960000-27000-50000</f>
        <v>4853000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41</v>
      </c>
      <c r="B43" s="4"/>
      <c r="C43" s="20"/>
      <c r="D43" s="20"/>
      <c r="E43" s="20"/>
      <c r="F43" s="20">
        <v>960000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40</v>
      </c>
      <c r="B44" s="4"/>
      <c r="C44" s="20"/>
      <c r="D44" s="20"/>
      <c r="E44" s="20"/>
      <c r="F44" s="20">
        <f>27000+50000</f>
        <v>77000</v>
      </c>
      <c r="G44" s="20"/>
      <c r="H44" s="2"/>
      <c r="I44" s="100" t="s">
        <v>44</v>
      </c>
      <c r="J44" s="100" t="s">
        <v>45</v>
      </c>
      <c r="K44" s="101">
        <v>-9</v>
      </c>
      <c r="L44" s="2"/>
      <c r="M44" s="2"/>
      <c r="N44" s="2"/>
    </row>
    <row r="45" spans="1:14" ht="13.2">
      <c r="A45" s="5" t="s">
        <v>54</v>
      </c>
      <c r="B45" s="4"/>
      <c r="C45" s="13"/>
      <c r="D45" s="4"/>
      <c r="E45" s="20">
        <v>-3179</v>
      </c>
      <c r="F45" s="20">
        <v>-3179</v>
      </c>
      <c r="G45" s="20"/>
      <c r="H45" s="2"/>
      <c r="I45" s="100" t="s">
        <v>42</v>
      </c>
      <c r="J45" s="100" t="s">
        <v>43</v>
      </c>
      <c r="K45" s="102">
        <v>-21850</v>
      </c>
      <c r="L45" s="2"/>
      <c r="M45" s="2"/>
      <c r="N45" s="2"/>
    </row>
    <row r="46" spans="1:14" ht="13.2">
      <c r="A46" s="75" t="s">
        <v>37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101">
        <f>SUM(K44:K45)</f>
        <v>-21859</v>
      </c>
      <c r="L46" s="2"/>
      <c r="M46" s="2"/>
      <c r="N46" s="2"/>
    </row>
    <row r="47" spans="1:14" ht="13.2">
      <c r="A47" s="5" t="s">
        <v>33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56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103" t="s">
        <v>55</v>
      </c>
      <c r="B49" s="4"/>
      <c r="C49" s="13"/>
      <c r="D49" s="13"/>
      <c r="E49" s="41"/>
      <c r="F49" s="41">
        <v>-232500</v>
      </c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53</v>
      </c>
      <c r="B50" s="4"/>
      <c r="C50" s="13"/>
      <c r="D50" s="4"/>
      <c r="E50" s="51">
        <f>SUM(E40:E49)</f>
        <v>6821</v>
      </c>
      <c r="F50" s="51">
        <f>SUM(F40:F49)</f>
        <v>5654321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2008-10-02T12:37:13Z</cp:lastPrinted>
  <dcterms:created xsi:type="dcterms:W3CDTF">2007-07-05T16:21:30Z</dcterms:created>
  <dcterms:modified xsi:type="dcterms:W3CDTF">2008-10-02T12:37:16Z</dcterms:modified>
</cp:coreProperties>
</file>