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6" l="1"/>
  <c r="K46" l="1"/>
  <c r="F24"/>
  <c r="F33" s="1"/>
  <c r="E24"/>
  <c r="C24"/>
  <c r="C33" s="1"/>
  <c r="E33" l="1"/>
  <c r="F49"/>
  <c r="F37" s="1"/>
  <c r="F38" s="1"/>
  <c r="I6"/>
  <c r="G11"/>
  <c r="G12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<sst xmlns="http://schemas.openxmlformats.org/spreadsheetml/2006/main" count="57" uniqueCount="56">
  <si>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</si>
  <si>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</si>
  <si>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</si>
  <si>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</si>
  <si>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</si>
  <si>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</si>
  <si>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</si>
  <si>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</si>
  <si>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</si>
  <si>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</si>
  <si>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</si>
  <si>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</si>
  <si>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</si>
  <si>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</si>
  <si>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</si>
  <si>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</si>
  <si>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</si>
  <si>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</si>
  <si>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</si>
  <si>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</si>
  <si>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</si>
  <si>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</si>
  <si>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</si>
  <si>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</si>
  <si>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</si>
  <si>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</si>
  <si>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</si>
  <si>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</si>
  <si>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</si>
  <si>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</si>
  <si>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</si>
  <si>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</si>
  <si>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</si>
  <si>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PRIs not treated as grants</t>
  </si>
  <si>
    <t>Charter Growth Fund ('07)</t>
  </si>
  <si>
    <t>Pettit National Ice Center ('08)</t>
  </si>
  <si>
    <t>Americares, pd 12/07, void &amp; reissued 3/08</t>
  </si>
  <si>
    <t>Encounter</t>
  </si>
  <si>
    <t>Payments by wire</t>
  </si>
  <si>
    <t>Payments by stock</t>
  </si>
  <si>
    <t>Aid to Ch in Rus</t>
  </si>
  <si>
    <t>Void</t>
  </si>
  <si>
    <t>Tex A&amp;M</t>
  </si>
  <si>
    <t>Ref</t>
  </si>
  <si>
    <t>Refunds</t>
  </si>
  <si>
    <t>Commitment activated</t>
  </si>
  <si>
    <t>Per books as of 11/30/08</t>
  </si>
  <si>
    <t>YTD 12/31/08</t>
  </si>
  <si>
    <t>Per books as of 12/31/08:</t>
  </si>
  <si>
    <t>Grant Commit. in Gifts at 12/31/08:</t>
  </si>
  <si>
    <t>YTD 2008 -- as of December 31, 2008</t>
  </si>
  <si>
    <t>Gifts  (12/31/08 run on 12/30/08)</t>
  </si>
  <si>
    <t>Total December Transactions</t>
  </si>
  <si>
    <t>December Totals</t>
  </si>
  <si>
    <t>Adjustments/Cancellations (BFs)</t>
  </si>
  <si>
    <t>Void (BAEO)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</si>
</sst>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31" zoomScale="87" zoomScaleNormal="87" workbookViewId="0">
      <selection activeCell="A49" sqref="A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28515625" style="1" bestFit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1" t="s">
        <v>50</v>
      </c>
      <c r="B2" s="4"/>
      <c r="C2" s="4"/>
      <c r="D2" s="4"/>
      <c r="E2" s="3" t="s">
        <v>2</v>
      </c>
      <c r="F2" s="3" t="s">
        <v>3</v>
      </c>
      <c r="G2" s="3" t="s">
        <v>4</v>
      </c>
      <c r="H2" s="68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6">
        <v>39448</v>
      </c>
      <c r="D4" s="7"/>
      <c r="E4" s="53">
        <v>2008</v>
      </c>
      <c r="F4" s="53">
        <v>2008</v>
      </c>
      <c r="G4" s="56">
        <v>39813</v>
      </c>
      <c r="H4" s="57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51</v>
      </c>
      <c r="B6" s="4"/>
      <c r="C6" s="23">
        <v>22220553</v>
      </c>
      <c r="D6" s="23"/>
      <c r="E6" s="69">
        <f>38276928-3188</f>
        <v>38273740</v>
      </c>
      <c r="F6" s="75">
        <v>41693293</v>
      </c>
      <c r="G6" s="23">
        <v>18801000</v>
      </c>
      <c r="H6" s="13"/>
      <c r="I6" s="14">
        <f>C6+E6-F6</f>
        <v>18801000</v>
      </c>
      <c r="J6" s="2" t="s">
        <v>10</v>
      </c>
      <c r="K6" s="15"/>
      <c r="L6" s="2"/>
      <c r="M6" s="16"/>
      <c r="N6" s="16"/>
    </row>
    <row r="7" spans="1:14" ht="13.2">
      <c r="A7" s="81" t="s">
        <v>33</v>
      </c>
      <c r="B7" s="4"/>
      <c r="C7" s="95"/>
      <c r="D7" s="95"/>
      <c r="E7" s="96"/>
      <c r="F7" s="97"/>
      <c r="G7" s="98"/>
      <c r="H7" s="13"/>
      <c r="I7" s="14"/>
      <c r="J7" s="2"/>
      <c r="K7" s="15"/>
      <c r="L7" s="2"/>
      <c r="M7" s="16"/>
      <c r="N7" s="16"/>
    </row>
    <row r="8" spans="1:14" ht="13.2">
      <c r="A8" s="80" t="s">
        <v>34</v>
      </c>
      <c r="B8" s="4"/>
      <c r="C8" s="23">
        <v>-5000000</v>
      </c>
      <c r="D8" s="23"/>
      <c r="E8" s="69"/>
      <c r="F8" s="78">
        <v>-5000000</v>
      </c>
      <c r="G8" s="79">
        <v>0</v>
      </c>
      <c r="H8" s="13"/>
      <c r="I8" s="14"/>
      <c r="J8" s="2"/>
      <c r="K8" s="15"/>
      <c r="L8" s="2"/>
      <c r="M8" s="16"/>
      <c r="N8" s="16"/>
    </row>
    <row r="9" spans="1:14" ht="13.8" thickBot="1">
      <c r="A9" s="91" t="s">
        <v>35</v>
      </c>
      <c r="B9" s="92"/>
      <c r="C9" s="93"/>
      <c r="D9" s="93"/>
      <c r="E9" s="94">
        <v>-2000000</v>
      </c>
      <c r="F9" s="93"/>
      <c r="G9" s="94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8" t="s">
        <v>29</v>
      </c>
      <c r="B10" s="89"/>
      <c r="C10" s="86"/>
      <c r="D10" s="86"/>
      <c r="E10" s="85"/>
      <c r="F10" s="85"/>
      <c r="G10" s="90"/>
      <c r="H10" s="84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-2000000</v>
      </c>
      <c r="D11" s="19"/>
      <c r="E11" s="19"/>
      <c r="F11" s="19"/>
      <c r="G11" s="83">
        <f>SUM(C11-D11)</f>
        <v>-2000000</v>
      </c>
      <c r="H11" s="84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-6000000</v>
      </c>
      <c r="D12" s="19"/>
      <c r="E12" s="19"/>
      <c r="F12" s="87"/>
      <c r="G12" s="82">
        <f>SUM(C12-D12)</f>
        <v>-6000000</v>
      </c>
      <c r="H12" s="84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7"/>
      <c r="G13" s="82"/>
      <c r="H13" s="84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3"/>
      <c r="G14" s="19"/>
      <c r="H14" s="12"/>
      <c r="I14" s="4"/>
      <c r="J14" s="10"/>
      <c r="K14" s="18"/>
      <c r="L14" s="2"/>
      <c r="M14" s="2"/>
      <c r="N14" s="2"/>
    </row>
    <row r="15" spans="1:14" ht="13.2">
      <c r="A15" s="70" t="s">
        <v>30</v>
      </c>
      <c r="B15" s="71"/>
      <c r="C15" s="72"/>
      <c r="D15" s="72"/>
      <c r="E15" s="72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31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37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>
        <v>3000000</v>
      </c>
      <c r="F22" s="12"/>
      <c r="G22" s="12">
        <v>3000000</v>
      </c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49</v>
      </c>
      <c r="B24" s="2"/>
      <c r="C24" s="49">
        <f>SUM(C11:C23)</f>
        <v>-8000000</v>
      </c>
      <c r="D24" s="50"/>
      <c r="E24" s="49">
        <f>SUM(E11:E23)</f>
        <v>4000000</v>
      </c>
      <c r="F24" s="49">
        <f>SUM(F11:F23)</f>
        <v>0</v>
      </c>
      <c r="G24" s="49">
        <f>SUM(G11:G23)</f>
        <v>-4000000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77" t="s">
        <v>32</v>
      </c>
      <c r="B27" s="4"/>
      <c r="C27" s="19">
        <v>25000</v>
      </c>
      <c r="D27" s="19"/>
      <c r="E27" s="19">
        <v>-25000</v>
      </c>
      <c r="F27" s="19"/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36</v>
      </c>
      <c r="B28" s="4"/>
      <c r="C28" s="19">
        <v>-50000</v>
      </c>
      <c r="D28" s="19"/>
      <c r="E28" s="19"/>
      <c r="F28" s="19">
        <v>-50000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7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6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48</v>
      </c>
      <c r="B33" s="45"/>
      <c r="C33" s="47">
        <f>C6+C8+C9+SUM(C24:C32)</f>
        <v>9195553</v>
      </c>
      <c r="D33" s="46"/>
      <c r="E33" s="47">
        <f>E6+E8+E9+SUM(E24:E32)</f>
        <v>40248740</v>
      </c>
      <c r="F33" s="47">
        <f>F6+F8+F9+SUM(F24:F32)</f>
        <v>36643293</v>
      </c>
      <c r="G33" s="47">
        <f>G6+G8+G9+SUM(G24:G32)</f>
        <v>12801000</v>
      </c>
      <c r="H33" s="42"/>
      <c r="I33" s="24">
        <f>C33+E33-F33</f>
        <v>12801000</v>
      </c>
      <c r="J33" s="12"/>
      <c r="K33" s="15" t="s">
        <v>15</v>
      </c>
      <c r="L33" s="2"/>
      <c r="M33" s="2"/>
      <c r="N33" s="2"/>
    </row>
    <row r="34" spans="1:14" ht="14.4" thickTop="1" thickBot="1">
      <c r="A34" s="58"/>
      <c r="B34" s="59"/>
      <c r="C34" s="60"/>
      <c r="D34" s="61"/>
      <c r="E34" s="60"/>
      <c r="F34" s="60"/>
      <c r="G34" s="60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2" t="s">
        <v>17</v>
      </c>
      <c r="B35" s="63"/>
      <c r="C35" s="63"/>
      <c r="D35" s="63"/>
      <c r="E35" s="64"/>
      <c r="F35" s="65"/>
      <c r="G35" s="64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46</v>
      </c>
      <c r="B36" s="2"/>
      <c r="C36" s="9">
        <v>9195553</v>
      </c>
      <c r="D36" s="12"/>
      <c r="E36" s="12">
        <v>39751490</v>
      </c>
      <c r="F36" s="12">
        <v>31536615</v>
      </c>
      <c r="G36" s="12">
        <v>17410428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52</v>
      </c>
      <c r="B37" s="2"/>
      <c r="C37" s="27"/>
      <c r="D37" s="12"/>
      <c r="E37" s="27">
        <f>E49</f>
        <v>497250</v>
      </c>
      <c r="F37" s="27">
        <f>F49</f>
        <v>5106678</v>
      </c>
      <c r="G37" s="27">
        <f>E37-F37</f>
        <v>-4609428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47</v>
      </c>
      <c r="B38" s="4"/>
      <c r="C38" s="19"/>
      <c r="D38" s="19"/>
      <c r="E38" s="23">
        <f>SUM(E36:E37)</f>
        <v>40248740</v>
      </c>
      <c r="F38" s="23">
        <f>SUM(F36:F37)</f>
        <v>36643293</v>
      </c>
      <c r="G38" s="23">
        <f>SUM(G36:G37)</f>
        <v>12801000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15500</v>
      </c>
      <c r="F40" s="2"/>
      <c r="G40" s="19"/>
      <c r="H40" s="17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19"/>
      <c r="D41" s="19"/>
      <c r="E41" s="19">
        <v>516750</v>
      </c>
      <c r="F41" s="19">
        <v>516750</v>
      </c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19"/>
      <c r="D42" s="19"/>
      <c r="E42" s="19"/>
      <c r="F42" s="19">
        <f>5181678-516750</f>
        <v>4664928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39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38</v>
      </c>
      <c r="B44" s="4"/>
      <c r="C44" s="19"/>
      <c r="D44" s="19"/>
      <c r="E44" s="19"/>
      <c r="F44" s="19"/>
      <c r="G44" s="19"/>
      <c r="H44" s="2"/>
      <c r="I44" s="99" t="s">
        <v>42</v>
      </c>
      <c r="J44" s="99" t="s">
        <v>43</v>
      </c>
      <c r="K44" s="100">
        <v>-9</v>
      </c>
      <c r="L44" s="2"/>
      <c r="M44" s="2"/>
      <c r="N44" s="2"/>
    </row>
    <row r="45" spans="1:14" ht="13.2">
      <c r="A45" s="5" t="s">
        <v>44</v>
      </c>
      <c r="B45" s="4"/>
      <c r="C45" s="12"/>
      <c r="D45" s="4"/>
      <c r="E45" s="19"/>
      <c r="F45" s="19"/>
      <c r="G45" s="19"/>
      <c r="H45" s="2"/>
      <c r="I45" s="99" t="s">
        <v>40</v>
      </c>
      <c r="J45" s="99" t="s">
        <v>41</v>
      </c>
      <c r="K45" s="101">
        <v>-21850</v>
      </c>
      <c r="L45" s="2"/>
      <c r="M45" s="2"/>
      <c r="N45" s="2"/>
    </row>
    <row r="46" spans="1:14" ht="13.2">
      <c r="A46" s="74" t="s">
        <v>54</v>
      </c>
      <c r="B46" s="4"/>
      <c r="C46" s="12"/>
      <c r="D46" s="4"/>
      <c r="E46" s="19">
        <v>-35000</v>
      </c>
      <c r="F46" s="19"/>
      <c r="G46" s="19"/>
      <c r="H46" s="2"/>
      <c r="I46" s="30" t="s">
        <v>28</v>
      </c>
      <c r="J46" s="2"/>
      <c r="K46" s="100">
        <f>SUM(K44:K45)</f>
        <v>-21859</v>
      </c>
      <c r="L46" s="2"/>
      <c r="M46" s="2"/>
      <c r="N46" s="2"/>
    </row>
    <row r="47" spans="1:14" ht="13.2">
      <c r="A47" s="5" t="s">
        <v>45</v>
      </c>
      <c r="B47" s="4"/>
      <c r="C47" s="12"/>
      <c r="D47" s="4"/>
      <c r="E47" s="19"/>
      <c r="F47" s="19"/>
      <c r="G47" s="19"/>
      <c r="H47" s="2"/>
      <c r="I47" s="30" t="s">
        <v>27</v>
      </c>
      <c r="J47" s="2"/>
      <c r="K47" s="2"/>
      <c r="L47" s="2"/>
      <c r="M47" s="2"/>
      <c r="N47" s="2"/>
    </row>
    <row r="48" spans="1:14" ht="13.8" thickBot="1">
      <c r="A48" s="102" t="s">
        <v>55</v>
      </c>
      <c r="B48" s="4"/>
      <c r="C48" s="12"/>
      <c r="D48" s="12"/>
      <c r="E48" s="40"/>
      <c r="F48" s="40">
        <v>-75000</v>
      </c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53</v>
      </c>
      <c r="B49" s="4"/>
      <c r="C49" s="12"/>
      <c r="D49" s="4"/>
      <c r="E49" s="50">
        <f>SUM(E40:E48)</f>
        <v>497250</v>
      </c>
      <c r="F49" s="50">
        <f>SUM(F40:F48)</f>
        <v>5106678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2008-12-03T15:38:02Z</cp:lastPrinted>
  <dcterms:created xsi:type="dcterms:W3CDTF">2007-07-05T16:21:30Z</dcterms:created>
  <dcterms:modified xsi:type="dcterms:W3CDTF">2008-12-30T14:41:27Z</dcterms:modified>
</cp:coreProperties>
</file>