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F20"/>
  <c r="F8"/>
  <c r="F23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40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<sst xmlns="http://schemas.openxmlformats.org/spreadsheetml/2006/main" count="74" uniqueCount="56">
  <si>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</si>
  <si>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</si>
  <si>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</si>
  <si>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</si>
  <si>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</si>
  <si>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</si>
  <si>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</si>
  <si>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</si>
  <si>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</si>
  <si>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</si>
  <si>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</si>
  <si>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</si>
  <si>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</si>
  <si>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</si>
  <si>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</si>
  <si>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</si>
  <si>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</si>
  <si>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</si>
  <si>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</si>
  <si>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</si>
  <si>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</si>
  <si>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</si>
  <si>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</si>
  <si>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</si>
  <si>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</si>
  <si>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</si>
  <si>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</si>
  <si>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</si>
  <si>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</si>
  <si>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</si>
  <si>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</si>
  <si>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</si>
  <si>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</si>
  <si>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</si>
  <si>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</si>
  <si>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</si>
  <si>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</si>
  <si>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</si>
  <si>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</si>
  <si>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</si>
  <si>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</si>
  <si>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</si>
  <si>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</si>
  <si>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</si>
  <si>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</si>
  <si>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</si>
  <si>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</si>
  <si>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</si>
  <si>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</si>
  <si>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</si>
  <si>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</si>
  <si>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</si>
  <si>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</si>
  <si>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</si>
  <si>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Charter &amp; PNIC</t>
  </si>
  <si>
    <t xml:space="preserve">     Actual Year to Date rate of return (8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</si>
</sst>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31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40056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2009</v>
      </c>
      <c r="G4" s="15"/>
      <c r="H4" s="14">
        <v>2010</v>
      </c>
      <c r="I4" s="15"/>
      <c r="J4" s="14">
        <v>2011</v>
      </c>
      <c r="K4" s="12"/>
      <c r="L4" s="14">
        <v>2012</v>
      </c>
      <c r="M4" s="12"/>
      <c r="N4" s="14">
        <v>2013</v>
      </c>
      <c r="O4" s="12"/>
      <c r="P4" s="14">
        <v>2014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25826221</v>
      </c>
      <c r="E6" s="19"/>
      <c r="F6" s="20">
        <v>25826221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1517650</v>
      </c>
      <c r="E7" s="5"/>
      <c r="F7" s="20">
        <v>1517650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4000000</v>
      </c>
      <c r="E8" s="5"/>
      <c r="F8" s="20">
        <f>3000000</f>
        <v>3000000</v>
      </c>
      <c r="G8" s="5"/>
      <c r="H8" s="20">
        <v>1000000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31343871</v>
      </c>
      <c r="E9" s="5"/>
      <c r="F9" s="25">
        <f>SUM(F6:F8)</f>
        <v>30343871</v>
      </c>
      <c r="G9" s="23"/>
      <c r="H9" s="26">
        <f>SUM(H6:H8)</f>
        <v>1000000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41200000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0.73650172330097086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2009</v>
      </c>
      <c r="G16" s="15"/>
      <c r="H16" s="14">
        <v>2010</v>
      </c>
      <c r="I16" s="15"/>
      <c r="J16" s="14">
        <v>2011</v>
      </c>
      <c r="K16" s="12"/>
      <c r="L16" s="14">
        <v>2012</v>
      </c>
      <c r="M16" s="12"/>
      <c r="N16" s="14">
        <v>2013</v>
      </c>
      <c r="O16" s="12"/>
      <c r="P16" s="14">
        <v>2014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25174271</v>
      </c>
      <c r="E18" s="5"/>
      <c r="F18" s="20">
        <v>25174271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13452950</v>
      </c>
      <c r="E20" s="19"/>
      <c r="F20" s="20">
        <f>16189250-3000000-2000000-1000000</f>
        <v>10189250</v>
      </c>
      <c r="G20" s="19"/>
      <c r="H20" s="20">
        <v>3263700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1517650</v>
      </c>
      <c r="E21" s="20"/>
      <c r="F21" s="20">
        <f>1517650-575000</f>
        <v>942650</v>
      </c>
      <c r="G21" s="19"/>
      <c r="H21" s="20">
        <v>575000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14970600</v>
      </c>
      <c r="E22" s="19"/>
      <c r="F22" s="33">
        <f>SUM(F20:F21)</f>
        <v>11131900</v>
      </c>
      <c r="G22" s="5"/>
      <c r="H22" s="33">
        <f>SUM(H20:H21)</f>
        <v>3838700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4000000</v>
      </c>
      <c r="E23" s="5"/>
      <c r="F23" s="20">
        <f>3000000</f>
        <v>3000000</v>
      </c>
      <c r="G23" s="5"/>
      <c r="H23" s="20">
        <v>1000000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44144871</v>
      </c>
      <c r="E24" s="5"/>
      <c r="F24" s="25">
        <f>SUM(F18+F22+F23)</f>
        <v>39306171</v>
      </c>
      <c r="G24" s="23"/>
      <c r="H24" s="25">
        <f>SUM(H22+H23)</f>
        <v>4838700</v>
      </c>
      <c r="I24" s="23"/>
      <c r="J24" s="25">
        <f>SUM(J22+J23)</f>
        <v>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41200000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0.95403327669902915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13452950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D31/36609023</f>
        <v>0.36747634592706829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(+D31+D23)/36609023</f>
        <v>0.47673902687870146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0.18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2009-09-17T18:13:18Z</cp:lastPrinted>
  <dcterms:created xsi:type="dcterms:W3CDTF">2007-07-05T17:08:59Z</dcterms:created>
  <dcterms:modified xsi:type="dcterms:W3CDTF">2009-09-17T18:13:21Z</dcterms:modified>
</cp:coreProperties>
</file>