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H20" i="1"/>
  <c r="F40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l="1"/>
  <c r="D22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<sst xmlns="http://schemas.openxmlformats.org/spreadsheetml/2006/main" count="77" uniqueCount="58">
  <si>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</si>
  <si>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</si>
  <si>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</si>
  <si>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</si>
  <si>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</si>
  <si>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</si>
  <si>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</si>
  <si>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</si>
  <si>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</si>
  <si>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</si>
  <si>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</si>
  <si>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</si>
  <si>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</si>
  <si>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</si>
  <si>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</si>
  <si>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</si>
  <si>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</si>
  <si>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</si>
  <si>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</si>
  <si>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</si>
  <si>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</si>
  <si>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</si>
  <si>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</si>
  <si>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</si>
  <si>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</si>
  <si>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</si>
  <si>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</si>
  <si>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</si>
  <si>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</si>
  <si>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</si>
  <si>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</si>
  <si>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</si>
  <si>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</si>
  <si>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</si>
  <si>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</si>
  <si>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</si>
  <si>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</si>
  <si>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</si>
  <si>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</si>
  <si>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</si>
  <si>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</si>
  <si>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</si>
  <si>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</si>
  <si>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</si>
  <si>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</si>
  <si>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</si>
  <si>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</si>
  <si>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</si>
  <si>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</si>
  <si>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</si>
  <si>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</si>
  <si>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</si>
  <si>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</si>
  <si>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</si>
  <si>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Charter &amp; PNIC</t>
  </si>
  <si>
    <t>*</t>
  </si>
  <si>
    <t>*Includes $876,000 Donor Intent</t>
  </si>
  <si>
    <t xml:space="preserve">     Actual Year to Date rate of return (12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</si>
</sst>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3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  <font>
      <sz val="8"/>
      <color indexed="8"/>
      <name val="Souvienne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3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  <xf numFmtId="0" fontId="22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zoomScale="87" zoomScaleNormal="87" workbookViewId="0"/>
  </sheetViews>
  <sheetFormatPr defaultColWidth="8.81640625" defaultRowHeight="15"/>
  <cols>
    <col min="1" max="2" width="10.816406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40178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2009</v>
      </c>
      <c r="G4" s="15"/>
      <c r="H4" s="14">
        <v>2010</v>
      </c>
      <c r="I4" s="15"/>
      <c r="J4" s="14">
        <v>2011</v>
      </c>
      <c r="K4" s="12"/>
      <c r="L4" s="14">
        <v>2012</v>
      </c>
      <c r="M4" s="12"/>
      <c r="N4" s="14">
        <v>2013</v>
      </c>
      <c r="O4" s="12"/>
      <c r="P4" s="14">
        <v>2014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42527674</v>
      </c>
      <c r="E6" s="19"/>
      <c r="F6" s="20">
        <v>42527674</v>
      </c>
      <c r="G6" s="20" t="s">
        <v>55</v>
      </c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51</v>
      </c>
      <c r="B8" s="5"/>
      <c r="C8" s="5"/>
      <c r="D8" s="18">
        <f>SUM(F8:P8)</f>
        <v>0</v>
      </c>
      <c r="E8" s="5"/>
      <c r="F8" s="20">
        <v>0</v>
      </c>
      <c r="G8" s="5"/>
      <c r="H8" s="20">
        <v>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53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42527674</v>
      </c>
      <c r="E9" s="5"/>
      <c r="F9" s="25">
        <f>SUM(F6:F8)</f>
        <v>42527674</v>
      </c>
      <c r="G9" s="23"/>
      <c r="H9" s="26">
        <f>SUM(H6:H8)</f>
        <v>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41200000</v>
      </c>
      <c r="G11" s="23"/>
      <c r="H11" s="71" t="s">
        <v>56</v>
      </c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1.0322250970873788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2009</v>
      </c>
      <c r="G16" s="15"/>
      <c r="H16" s="14">
        <v>2010</v>
      </c>
      <c r="I16" s="15"/>
      <c r="J16" s="14">
        <v>2011</v>
      </c>
      <c r="K16" s="12"/>
      <c r="L16" s="14">
        <v>2012</v>
      </c>
      <c r="M16" s="12"/>
      <c r="N16" s="14">
        <v>2013</v>
      </c>
      <c r="O16" s="12"/>
      <c r="P16" s="14">
        <v>2014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44191324</v>
      </c>
      <c r="E18" s="5"/>
      <c r="F18" s="20">
        <v>44191324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11137350</v>
      </c>
      <c r="E20" s="19"/>
      <c r="F20" s="20">
        <v>0</v>
      </c>
      <c r="G20" s="19"/>
      <c r="H20" s="20">
        <f>12374850-2000000+12500</f>
        <v>10387350</v>
      </c>
      <c r="I20" s="19"/>
      <c r="J20" s="20">
        <v>250000</v>
      </c>
      <c r="K20" s="19"/>
      <c r="L20" s="20">
        <v>250000</v>
      </c>
      <c r="M20" s="19"/>
      <c r="N20" s="20">
        <v>250000</v>
      </c>
      <c r="O20" s="19"/>
      <c r="P20" s="20">
        <v>0</v>
      </c>
      <c r="Q20" s="21"/>
      <c r="R20" s="21">
        <f>SUM(F20:P20)-D20</f>
        <v>0</v>
      </c>
      <c r="S20" s="72" t="s">
        <v>54</v>
      </c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52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11137350</v>
      </c>
      <c r="E22" s="19"/>
      <c r="F22" s="33">
        <f>SUM(F20:F21)</f>
        <v>0</v>
      </c>
      <c r="G22" s="5"/>
      <c r="H22" s="33">
        <f>SUM(H20:H21)</f>
        <v>10387350</v>
      </c>
      <c r="I22" s="24"/>
      <c r="J22" s="33">
        <f>SUM(J20:J21)</f>
        <v>250000</v>
      </c>
      <c r="K22" s="5"/>
      <c r="L22" s="33">
        <f>SUM(L20:L21)</f>
        <v>250000</v>
      </c>
      <c r="M22" s="5"/>
      <c r="N22" s="33">
        <f>SUM(N20:N21)</f>
        <v>250000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0</v>
      </c>
      <c r="E23" s="5"/>
      <c r="F23" s="20">
        <v>0</v>
      </c>
      <c r="G23" s="5"/>
      <c r="H23" s="20">
        <v>0</v>
      </c>
      <c r="I23" s="5"/>
      <c r="J23" s="20">
        <v>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55328674</v>
      </c>
      <c r="E24" s="5"/>
      <c r="F24" s="25">
        <f>SUM(F18+F22+F23)</f>
        <v>44191324</v>
      </c>
      <c r="G24" s="23"/>
      <c r="H24" s="25">
        <f>SUM(H22+H23)</f>
        <v>10387350</v>
      </c>
      <c r="I24" s="23"/>
      <c r="J24" s="25">
        <f>SUM(J22+J23)</f>
        <v>250000</v>
      </c>
      <c r="K24" s="23"/>
      <c r="L24" s="25">
        <f>SUM(L22+L23)</f>
        <v>250000</v>
      </c>
      <c r="M24" s="23"/>
      <c r="N24" s="25">
        <f>SUM(N22+N23)</f>
        <v>250000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41200000</v>
      </c>
      <c r="G26" s="23"/>
      <c r="H26" s="71" t="s">
        <v>56</v>
      </c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1.0726049514563107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11137350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D31/36609023</f>
        <v>0.30422417992416789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(+D31+D23)/36609023</f>
        <v>0.30422417992416789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57</v>
      </c>
      <c r="B42" s="5"/>
      <c r="C42" s="5"/>
      <c r="D42" s="5"/>
      <c r="E42" s="19"/>
      <c r="F42" s="59">
        <v>0.29599999999999999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2009-12-30T18:04:13Z</cp:lastPrinted>
  <dcterms:created xsi:type="dcterms:W3CDTF">2007-07-05T17:08:59Z</dcterms:created>
  <dcterms:modified xsi:type="dcterms:W3CDTF">2010-01-21T20:58:58Z</dcterms:modified>
</cp:coreProperties>
</file>