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E6" i="1"/>
  <c r="F42"/>
  <c r="E49" l="1"/>
  <c r="F49"/>
  <c r="C33"/>
  <c r="G12"/>
  <c r="F24" l="1"/>
  <c r="F33" s="1"/>
  <c r="E24"/>
  <c r="C24"/>
  <c r="E33" l="1"/>
  <c r="F37"/>
  <c r="F38" s="1"/>
  <c r="I6"/>
  <c r="I34"/>
  <c r="E37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<sst xmlns="http://schemas.openxmlformats.org/spreadsheetml/2006/main" count="51" uniqueCount="50">
  <si>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</si>
  <si>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</si>
  <si>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</si>
  <si>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</si>
  <si>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</si>
  <si>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</si>
  <si>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</si>
  <si>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</si>
  <si>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</si>
  <si>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</si>
  <si>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</si>
  <si>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</si>
  <si>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</si>
  <si>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</si>
  <si>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</si>
  <si>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</si>
  <si>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</si>
  <si>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</si>
  <si>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</si>
  <si>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</si>
  <si>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</si>
  <si>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</si>
  <si>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</si>
  <si>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</si>
  <si>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Donor Intent Program</t>
  </si>
  <si>
    <t>Payments by check</t>
  </si>
  <si>
    <t>system washes BF's</t>
  </si>
  <si>
    <t>ACTIVATED</t>
  </si>
  <si>
    <t>PRIs not treated as grants</t>
  </si>
  <si>
    <t>Charter Growth Fund ('07)</t>
  </si>
  <si>
    <t>Pettit National Ice Center ('08)</t>
  </si>
  <si>
    <t>Encounter</t>
  </si>
  <si>
    <t>Payments by wire</t>
  </si>
  <si>
    <t>Payments by stock</t>
  </si>
  <si>
    <t>Grant Commitments at 01/01/09</t>
  </si>
  <si>
    <t>Grant Commitment Activity: 2009</t>
  </si>
  <si>
    <t>Adjustments/Cancellations</t>
  </si>
  <si>
    <t>Replace WI Assn of Scholars 2008 check:</t>
  </si>
  <si>
    <t>Replace U of PA 2008 check:</t>
  </si>
  <si>
    <t xml:space="preserve">Commitment activated </t>
  </si>
  <si>
    <t>Void</t>
  </si>
  <si>
    <t xml:space="preserve">Refunds </t>
  </si>
  <si>
    <t>YTD 2009 -- as of June 30, 2009</t>
  </si>
  <si>
    <t>Gifts  (6/30/09 run on 6/30/09)</t>
  </si>
  <si>
    <t>Grant Commit. in Gifts at 6/30/09:</t>
  </si>
  <si>
    <t>Per books as of 6/30/09:</t>
  </si>
  <si>
    <t>Per books as of 5/31/09</t>
  </si>
  <si>
    <t>Total June Transactions</t>
  </si>
  <si>
    <t>YTD 6/30/09</t>
  </si>
  <si>
    <t>June Totals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</si>
</sst>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5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14" fontId="7" fillId="2" borderId="2" xfId="0" applyNumberFormat="1" applyFont="1" applyBorder="1" applyAlignment="1">
      <alignment horizontal="center"/>
    </xf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topLeftCell="A25" zoomScale="87" zoomScaleNormal="87" workbookViewId="0">
      <selection activeCell="G7" sqref="G7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2.5703125" style="1" customWidth="1"/>
    <col min="5" max="5" width="16.85546875" style="1" customWidth="1"/>
    <col min="6" max="6" width="15.14062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2" t="s">
        <v>0</v>
      </c>
      <c r="B1" s="103"/>
      <c r="C1" s="103"/>
      <c r="D1" s="103"/>
      <c r="E1" s="103"/>
      <c r="F1" s="103"/>
      <c r="G1" s="103"/>
      <c r="H1" s="104"/>
      <c r="I1" s="2"/>
      <c r="J1" s="2"/>
      <c r="K1" s="2"/>
      <c r="L1" s="2"/>
      <c r="M1" s="2"/>
      <c r="N1" s="2"/>
    </row>
    <row r="2" spans="1:14" ht="14.4" thickTop="1" thickBot="1">
      <c r="A2" s="51" t="s">
        <v>42</v>
      </c>
      <c r="B2" s="4"/>
      <c r="C2" s="4"/>
      <c r="D2" s="4"/>
      <c r="E2" s="3" t="s">
        <v>2</v>
      </c>
      <c r="F2" s="3" t="s">
        <v>3</v>
      </c>
      <c r="G2" s="3" t="s">
        <v>4</v>
      </c>
      <c r="H2" s="67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5">
        <v>39814</v>
      </c>
      <c r="D4" s="7"/>
      <c r="E4" s="53">
        <v>2009</v>
      </c>
      <c r="F4" s="53">
        <v>2009</v>
      </c>
      <c r="G4" s="101">
        <v>39994</v>
      </c>
      <c r="H4" s="56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43</v>
      </c>
      <c r="B6" s="4"/>
      <c r="C6" s="23">
        <v>18828500</v>
      </c>
      <c r="D6" s="23"/>
      <c r="E6" s="23">
        <f>18975740-645000</f>
        <v>18330740</v>
      </c>
      <c r="F6" s="74">
        <v>18133740</v>
      </c>
      <c r="G6" s="23">
        <v>19025500</v>
      </c>
      <c r="H6" s="13"/>
      <c r="I6" s="14">
        <f>C6+E6-F6</f>
        <v>19025500</v>
      </c>
      <c r="J6" s="2" t="s">
        <v>10</v>
      </c>
      <c r="K6" s="15"/>
      <c r="L6" s="2"/>
      <c r="M6" s="16"/>
      <c r="N6" s="16"/>
    </row>
    <row r="7" spans="1:14" ht="13.2">
      <c r="A7" s="79" t="s">
        <v>28</v>
      </c>
      <c r="B7" s="4"/>
      <c r="C7" s="93"/>
      <c r="D7" s="93"/>
      <c r="E7" s="94"/>
      <c r="F7" s="95"/>
      <c r="G7" s="96"/>
      <c r="H7" s="13"/>
      <c r="I7" s="14"/>
      <c r="J7" s="2"/>
      <c r="K7" s="15"/>
      <c r="L7" s="2"/>
      <c r="M7" s="16"/>
      <c r="N7" s="16"/>
    </row>
    <row r="8" spans="1:14" ht="13.2">
      <c r="A8" s="78" t="s">
        <v>29</v>
      </c>
      <c r="B8" s="4"/>
      <c r="C8" s="23">
        <v>0</v>
      </c>
      <c r="D8" s="23"/>
      <c r="E8" s="68"/>
      <c r="F8" s="76"/>
      <c r="G8" s="77"/>
      <c r="H8" s="13"/>
      <c r="I8" s="14"/>
      <c r="J8" s="2"/>
      <c r="K8" s="15"/>
      <c r="L8" s="2"/>
      <c r="M8" s="16"/>
      <c r="N8" s="16"/>
    </row>
    <row r="9" spans="1:14" ht="13.8" thickBot="1">
      <c r="A9" s="89" t="s">
        <v>30</v>
      </c>
      <c r="B9" s="90"/>
      <c r="C9" s="92">
        <v>-2000000</v>
      </c>
      <c r="D9" s="91"/>
      <c r="E9" s="92"/>
      <c r="F9" s="92"/>
      <c r="G9" s="92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6" t="s">
        <v>34</v>
      </c>
      <c r="B10" s="87"/>
      <c r="C10" s="84"/>
      <c r="D10" s="84"/>
      <c r="E10" s="83"/>
      <c r="F10" s="83"/>
      <c r="G10" s="88"/>
      <c r="H10" s="82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-1000000</v>
      </c>
      <c r="D11" s="19"/>
      <c r="E11" s="19"/>
      <c r="F11" s="19"/>
      <c r="G11" s="81">
        <v>-1000000</v>
      </c>
      <c r="H11" s="82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-3000000</v>
      </c>
      <c r="D12" s="19"/>
      <c r="E12" s="19"/>
      <c r="F12" s="85"/>
      <c r="G12" s="80">
        <f>SUM(C12-D12)</f>
        <v>-3000000</v>
      </c>
      <c r="H12" s="82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5"/>
      <c r="G13" s="80"/>
      <c r="H13" s="82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2"/>
      <c r="G14" s="19"/>
      <c r="H14" s="12"/>
      <c r="I14" s="4"/>
      <c r="J14" s="10"/>
      <c r="K14" s="18"/>
      <c r="L14" s="2"/>
      <c r="M14" s="2"/>
      <c r="N14" s="2"/>
    </row>
    <row r="15" spans="1:14" ht="13.2">
      <c r="A15" s="69" t="s">
        <v>35</v>
      </c>
      <c r="B15" s="70"/>
      <c r="C15" s="71"/>
      <c r="D15" s="71"/>
      <c r="E15" s="71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/>
      <c r="B18" s="2"/>
      <c r="C18" s="19"/>
      <c r="D18" s="2"/>
      <c r="E18" s="19"/>
      <c r="F18" s="19"/>
      <c r="G18" s="19"/>
      <c r="H18" s="2"/>
      <c r="I18" s="4"/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27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31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/>
      <c r="F22" s="12"/>
      <c r="G22" s="12"/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44</v>
      </c>
      <c r="B24" s="2"/>
      <c r="C24" s="49">
        <f>SUM(C11:C23)</f>
        <v>-4000000</v>
      </c>
      <c r="D24" s="50"/>
      <c r="E24" s="49">
        <f>SUM(E11:E23)</f>
        <v>1000000</v>
      </c>
      <c r="F24" s="49">
        <f>SUM(F11:F23)</f>
        <v>0</v>
      </c>
      <c r="G24" s="49">
        <f>SUM(G11:G23)</f>
        <v>-3000000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2" t="s">
        <v>37</v>
      </c>
      <c r="B27" s="4"/>
      <c r="C27" s="19">
        <v>-20000</v>
      </c>
      <c r="D27" s="19"/>
      <c r="E27" s="19"/>
      <c r="F27" s="19">
        <v>-20000</v>
      </c>
      <c r="G27" s="12"/>
      <c r="H27" s="17"/>
      <c r="I27" s="2"/>
      <c r="J27" s="2"/>
      <c r="K27" s="2"/>
      <c r="L27" s="2"/>
      <c r="M27" s="2"/>
      <c r="N27" s="2"/>
    </row>
    <row r="28" spans="1:14" ht="13.2">
      <c r="A28" s="2" t="s">
        <v>38</v>
      </c>
      <c r="B28" s="4"/>
      <c r="C28" s="19">
        <v>-7500</v>
      </c>
      <c r="D28" s="19"/>
      <c r="E28" s="19"/>
      <c r="F28" s="19">
        <v>-7500</v>
      </c>
      <c r="G28" s="12"/>
      <c r="H28" s="17"/>
      <c r="I28" s="2"/>
      <c r="J28" s="2"/>
      <c r="K28" s="2"/>
      <c r="L28" s="2"/>
      <c r="M28" s="2"/>
      <c r="N28" s="2"/>
    </row>
    <row r="29" spans="1:14" ht="13.2">
      <c r="A29" s="66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5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45</v>
      </c>
      <c r="B33" s="45"/>
      <c r="C33" s="47">
        <f>C6+C8+C9+SUM(C24:C32)</f>
        <v>12801000</v>
      </c>
      <c r="D33" s="46"/>
      <c r="E33" s="47">
        <f>E6+E8+E9+SUM(E24:E32)</f>
        <v>19330740</v>
      </c>
      <c r="F33" s="47">
        <f>F6+F8+F9+SUM(F24:F32)</f>
        <v>18106240</v>
      </c>
      <c r="G33" s="47">
        <f>G6+G8+G9+SUM(G24:G32)</f>
        <v>14025500</v>
      </c>
      <c r="H33" s="42"/>
      <c r="I33" s="24">
        <f>C33+E33-F33</f>
        <v>14025500</v>
      </c>
      <c r="J33" s="12"/>
      <c r="K33" s="15" t="s">
        <v>15</v>
      </c>
      <c r="L33" s="2"/>
      <c r="M33" s="2"/>
      <c r="N33" s="2"/>
    </row>
    <row r="34" spans="1:14" ht="14.4" thickTop="1" thickBot="1">
      <c r="A34" s="57"/>
      <c r="B34" s="58"/>
      <c r="C34" s="59"/>
      <c r="D34" s="60"/>
      <c r="E34" s="59"/>
      <c r="F34" s="59"/>
      <c r="G34" s="59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1" t="s">
        <v>17</v>
      </c>
      <c r="B35" s="62"/>
      <c r="C35" s="62"/>
      <c r="D35" s="62"/>
      <c r="E35" s="63"/>
      <c r="F35" s="64"/>
      <c r="G35" s="63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46</v>
      </c>
      <c r="B36" s="2"/>
      <c r="C36" s="9">
        <v>12801000</v>
      </c>
      <c r="D36" s="12"/>
      <c r="E36" s="12">
        <v>12757740</v>
      </c>
      <c r="F36" s="12">
        <v>16044240</v>
      </c>
      <c r="G36" s="12">
        <v>9514500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47</v>
      </c>
      <c r="B37" s="2"/>
      <c r="C37" s="27"/>
      <c r="D37" s="12"/>
      <c r="E37" s="27">
        <f>E49</f>
        <v>6573000</v>
      </c>
      <c r="F37" s="27">
        <f>F49</f>
        <v>2062000</v>
      </c>
      <c r="G37" s="27">
        <f>E37-F37</f>
        <v>4511000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48</v>
      </c>
      <c r="B38" s="4"/>
      <c r="C38" s="19"/>
      <c r="D38" s="19"/>
      <c r="E38" s="23">
        <f>SUM(E36:E37)</f>
        <v>19330740</v>
      </c>
      <c r="F38" s="23">
        <f>SUM(F36:F37)</f>
        <v>18106240</v>
      </c>
      <c r="G38" s="23">
        <f>SUM(G36:G37)</f>
        <v>14025500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6573000</v>
      </c>
      <c r="F40" s="2"/>
      <c r="G40" s="19"/>
      <c r="H40" s="17"/>
      <c r="I40" s="2"/>
      <c r="J40" s="2"/>
      <c r="K40" s="2"/>
      <c r="L40" s="2"/>
      <c r="M40" s="2"/>
      <c r="N40" s="2"/>
    </row>
    <row r="41" spans="1:14" ht="13.2">
      <c r="A41" s="5" t="s">
        <v>24</v>
      </c>
      <c r="B41" s="4"/>
      <c r="C41" s="19"/>
      <c r="D41" s="19"/>
      <c r="E41" s="19"/>
      <c r="F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25</v>
      </c>
      <c r="B42" s="4"/>
      <c r="C42" s="19"/>
      <c r="D42" s="19"/>
      <c r="E42" s="19"/>
      <c r="F42" s="19">
        <f>2062000-500000</f>
        <v>1562000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33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32</v>
      </c>
      <c r="B44" s="4"/>
      <c r="C44" s="19"/>
      <c r="D44" s="19"/>
      <c r="E44" s="19"/>
      <c r="F44" s="19">
        <v>500000</v>
      </c>
      <c r="G44" s="19"/>
      <c r="H44" s="2"/>
      <c r="I44" s="97"/>
      <c r="J44" s="97"/>
      <c r="K44" s="98"/>
      <c r="L44" s="2"/>
      <c r="M44" s="2"/>
      <c r="N44" s="2"/>
    </row>
    <row r="45" spans="1:14" ht="13.2">
      <c r="A45" s="5" t="s">
        <v>41</v>
      </c>
      <c r="B45" s="4"/>
      <c r="C45" s="12"/>
      <c r="D45" s="4"/>
      <c r="E45" s="19"/>
      <c r="F45" s="19"/>
      <c r="G45" s="19"/>
      <c r="H45" s="2"/>
      <c r="I45" s="97"/>
      <c r="J45" s="97"/>
      <c r="K45" s="99"/>
      <c r="L45" s="2"/>
      <c r="M45" s="2"/>
      <c r="N45" s="2"/>
    </row>
    <row r="46" spans="1:14" ht="13.2">
      <c r="A46" s="73" t="s">
        <v>36</v>
      </c>
      <c r="B46" s="4"/>
      <c r="C46" s="12"/>
      <c r="D46" s="4"/>
      <c r="E46" s="19"/>
      <c r="F46" s="19"/>
      <c r="G46" s="19"/>
      <c r="H46" s="2"/>
      <c r="I46" s="30" t="s">
        <v>26</v>
      </c>
      <c r="J46" s="2"/>
      <c r="K46" s="98"/>
      <c r="L46" s="2"/>
      <c r="M46" s="2"/>
      <c r="N46" s="2"/>
    </row>
    <row r="47" spans="1:14" ht="13.2">
      <c r="A47" s="5" t="s">
        <v>39</v>
      </c>
      <c r="B47" s="4"/>
      <c r="C47" s="12"/>
      <c r="D47" s="4"/>
      <c r="E47" s="19"/>
      <c r="F47" s="19"/>
      <c r="G47" s="19"/>
      <c r="H47" s="2"/>
      <c r="I47" s="30"/>
      <c r="J47" s="2"/>
      <c r="K47" s="2"/>
      <c r="L47" s="2"/>
      <c r="M47" s="2"/>
      <c r="N47" s="2"/>
    </row>
    <row r="48" spans="1:14" ht="13.8" thickBot="1">
      <c r="A48" s="100" t="s">
        <v>40</v>
      </c>
      <c r="B48" s="4"/>
      <c r="C48" s="12"/>
      <c r="D48" s="12"/>
      <c r="E48" s="40"/>
      <c r="F48" s="40"/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49</v>
      </c>
      <c r="B49" s="4"/>
      <c r="C49" s="12"/>
      <c r="D49" s="4"/>
      <c r="E49" s="50">
        <f>SUM(E40:E48)</f>
        <v>6573000</v>
      </c>
      <c r="F49" s="50">
        <f>SUM(F40:F48)</f>
        <v>2062000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2009-06-30T13:53:09Z</cp:lastPrinted>
  <dcterms:created xsi:type="dcterms:W3CDTF">2007-07-05T16:21:30Z</dcterms:created>
  <dcterms:modified xsi:type="dcterms:W3CDTF">2009-06-30T13:54:12Z</dcterms:modified>
</cp:coreProperties>
</file>