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F42" i="1"/>
  <c r="E6"/>
  <c r="E49" l="1"/>
  <c r="F49"/>
  <c r="G12"/>
  <c r="F24" l="1"/>
  <c r="F33" s="1"/>
  <c r="E24"/>
  <c r="C24"/>
  <c r="C33" s="1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<sst xmlns="http://schemas.openxmlformats.org/spreadsheetml/2006/main" count="52" uniqueCount="51">
  <si>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</si>
  <si>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</si>
  <si>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</si>
  <si>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</si>
  <si>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</si>
  <si>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</si>
  <si>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</si>
  <si>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</si>
  <si>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</si>
  <si>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</si>
  <si>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</si>
  <si>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</si>
  <si>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</si>
  <si>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</si>
  <si>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</si>
  <si>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</si>
  <si>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</si>
  <si>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</si>
  <si>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</si>
  <si>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</si>
  <si>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</si>
  <si>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</si>
  <si>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</si>
  <si>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</si>
  <si>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</si>
  <si>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</si>
  <si>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</si>
  <si>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</si>
  <si>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</si>
  <si>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</si>
  <si>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</si>
  <si>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</si>
  <si>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</si>
  <si>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</si>
  <si>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</si>
  <si>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</si>
  <si>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</si>
  <si>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</si>
  <si>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Replace U of PA 2008 check:</t>
  </si>
  <si>
    <t>Void</t>
  </si>
  <si>
    <t>Encounter for Culture and Education (12/2009)</t>
  </si>
  <si>
    <t>Commitment authorized</t>
  </si>
  <si>
    <t>YTD 2009 -- as of October 31, 2009</t>
  </si>
  <si>
    <t>Gifts  (10/31/09 run on 10/30/09)</t>
  </si>
  <si>
    <t>Grant Commit. in Gifts at 10/31/09:</t>
  </si>
  <si>
    <t>Per books as of 10/31/09:</t>
  </si>
  <si>
    <t>Per books as of 9/30/09</t>
  </si>
  <si>
    <t>Total October Transactions</t>
  </si>
  <si>
    <t>YTD 10/31/09</t>
  </si>
  <si>
    <t xml:space="preserve">Refunds: </t>
  </si>
  <si>
    <t>October Totals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</si>
</sst>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zoomScale="87" zoomScaleNormal="87" workbookViewId="0">
      <selection activeCell="I6" sqref="I6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42</v>
      </c>
      <c r="B2" s="4"/>
      <c r="C2" s="4"/>
      <c r="D2" s="4"/>
      <c r="E2" s="3" t="s">
        <v>2</v>
      </c>
      <c r="F2" s="3" t="s">
        <v>3</v>
      </c>
      <c r="G2" s="3" t="s">
        <v>4</v>
      </c>
      <c r="H2" s="67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5">
        <v>39814</v>
      </c>
      <c r="D4" s="7"/>
      <c r="E4" s="53">
        <v>2009</v>
      </c>
      <c r="F4" s="53">
        <v>2009</v>
      </c>
      <c r="G4" s="101">
        <v>40117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43</v>
      </c>
      <c r="B6" s="4"/>
      <c r="C6" s="23">
        <v>18828500</v>
      </c>
      <c r="D6" s="23"/>
      <c r="E6" s="23">
        <f>27172690-1424219</f>
        <v>25748471</v>
      </c>
      <c r="F6" s="74">
        <v>33012771</v>
      </c>
      <c r="G6" s="23">
        <v>11564200</v>
      </c>
      <c r="H6" s="13"/>
      <c r="I6" s="14">
        <f>C6+E6-F6</f>
        <v>11564200</v>
      </c>
      <c r="J6" s="2" t="s">
        <v>10</v>
      </c>
      <c r="K6" s="15"/>
      <c r="L6" s="2"/>
      <c r="M6" s="16"/>
      <c r="N6" s="16"/>
    </row>
    <row r="7" spans="1:14" ht="13.2">
      <c r="A7" s="79" t="s">
        <v>28</v>
      </c>
      <c r="B7" s="4"/>
      <c r="C7" s="93"/>
      <c r="D7" s="93"/>
      <c r="E7" s="94"/>
      <c r="F7" s="95"/>
      <c r="G7" s="96"/>
      <c r="H7" s="13"/>
      <c r="I7" s="14"/>
      <c r="J7" s="2"/>
      <c r="K7" s="15"/>
      <c r="L7" s="2"/>
      <c r="M7" s="16"/>
      <c r="N7" s="16"/>
    </row>
    <row r="8" spans="1:14" ht="13.2">
      <c r="A8" s="78" t="s">
        <v>29</v>
      </c>
      <c r="B8" s="4"/>
      <c r="C8" s="23">
        <v>0</v>
      </c>
      <c r="D8" s="23"/>
      <c r="E8" s="68"/>
      <c r="F8" s="76"/>
      <c r="G8" s="77"/>
      <c r="H8" s="13"/>
      <c r="I8" s="14"/>
      <c r="J8" s="2"/>
      <c r="K8" s="15"/>
      <c r="L8" s="2"/>
      <c r="M8" s="16"/>
      <c r="N8" s="16"/>
    </row>
    <row r="9" spans="1:14" ht="13.8" thickBot="1">
      <c r="A9" s="89" t="s">
        <v>30</v>
      </c>
      <c r="B9" s="90"/>
      <c r="C9" s="92">
        <v>-2000000</v>
      </c>
      <c r="D9" s="91"/>
      <c r="E9" s="92"/>
      <c r="F9" s="92"/>
      <c r="G9" s="92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6" t="s">
        <v>34</v>
      </c>
      <c r="B10" s="87"/>
      <c r="C10" s="84"/>
      <c r="D10" s="84"/>
      <c r="E10" s="83"/>
      <c r="F10" s="83"/>
      <c r="G10" s="88"/>
      <c r="H10" s="82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1">
        <v>-1000000</v>
      </c>
      <c r="H11" s="82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5"/>
      <c r="G12" s="80">
        <f>SUM(C12-D12)</f>
        <v>-3000000</v>
      </c>
      <c r="H12" s="82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5"/>
      <c r="G13" s="80"/>
      <c r="H13" s="82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2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9" t="s">
        <v>35</v>
      </c>
      <c r="B15" s="70"/>
      <c r="C15" s="71"/>
      <c r="D15" s="71"/>
      <c r="E15" s="71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 t="s">
        <v>40</v>
      </c>
      <c r="B18" s="2"/>
      <c r="C18" s="19"/>
      <c r="D18" s="2"/>
      <c r="E18" s="19">
        <v>-1000000</v>
      </c>
      <c r="F18" s="19"/>
      <c r="G18" s="19">
        <v>-1000000</v>
      </c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44</v>
      </c>
      <c r="B24" s="2"/>
      <c r="C24" s="49">
        <f>SUM(C11:C23)</f>
        <v>-4000000</v>
      </c>
      <c r="D24" s="50"/>
      <c r="E24" s="49">
        <f>SUM(E11:E23)</f>
        <v>0</v>
      </c>
      <c r="F24" s="49">
        <f>SUM(F11:F23)</f>
        <v>0</v>
      </c>
      <c r="G24" s="49">
        <f>SUM(G11:G23)</f>
        <v>-4000000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6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45</v>
      </c>
      <c r="B33" s="45"/>
      <c r="C33" s="47">
        <f>C6+C8+C9+SUM(C24:C32)</f>
        <v>12801000</v>
      </c>
      <c r="D33" s="46"/>
      <c r="E33" s="47">
        <f>E6+E8+E9+SUM(E24:E32)</f>
        <v>25748471</v>
      </c>
      <c r="F33" s="47">
        <f>F6+F8+F9+SUM(F24:F32)</f>
        <v>32985271</v>
      </c>
      <c r="G33" s="47">
        <f>G6+G8+G9+SUM(G24:G32)</f>
        <v>5564200</v>
      </c>
      <c r="H33" s="42"/>
      <c r="I33" s="24">
        <f>C33+E33-F33</f>
        <v>5564200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46</v>
      </c>
      <c r="B36" s="2"/>
      <c r="C36" s="9">
        <v>12801000</v>
      </c>
      <c r="D36" s="12"/>
      <c r="E36" s="12">
        <v>25743221</v>
      </c>
      <c r="F36" s="12">
        <v>29936021</v>
      </c>
      <c r="G36" s="12">
        <v>8608200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47</v>
      </c>
      <c r="B37" s="2"/>
      <c r="C37" s="27"/>
      <c r="D37" s="12"/>
      <c r="E37" s="27">
        <f>E49</f>
        <v>5250</v>
      </c>
      <c r="F37" s="27">
        <f>F49</f>
        <v>3049250</v>
      </c>
      <c r="G37" s="27">
        <f>E37-F37</f>
        <v>-3044000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48</v>
      </c>
      <c r="B38" s="4"/>
      <c r="C38" s="19"/>
      <c r="D38" s="19"/>
      <c r="E38" s="23">
        <f>SUM(E36:E37)</f>
        <v>25748471</v>
      </c>
      <c r="F38" s="23">
        <f>SUM(F36:F37)</f>
        <v>32985271</v>
      </c>
      <c r="G38" s="23">
        <f>SUM(G36:G37)</f>
        <v>5564200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5250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f>3049250-150000</f>
        <v>2899250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>
        <v>150000</v>
      </c>
      <c r="G44" s="19"/>
      <c r="H44" s="2"/>
      <c r="I44" s="97"/>
      <c r="J44" s="97"/>
      <c r="K44" s="98"/>
      <c r="L44" s="2"/>
      <c r="M44" s="2"/>
      <c r="N44" s="2"/>
    </row>
    <row r="45" spans="1:14" ht="13.2">
      <c r="A45" s="5" t="s">
        <v>49</v>
      </c>
      <c r="B45" s="4"/>
      <c r="C45" s="12"/>
      <c r="D45" s="4"/>
      <c r="E45" s="19"/>
      <c r="F45" s="19"/>
      <c r="G45" s="19"/>
      <c r="H45" s="2"/>
      <c r="I45" s="97"/>
      <c r="J45" s="97"/>
      <c r="K45" s="99"/>
      <c r="L45" s="2"/>
      <c r="M45" s="2"/>
      <c r="N45" s="2"/>
    </row>
    <row r="46" spans="1:14" ht="13.2">
      <c r="A46" s="73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8"/>
      <c r="L46" s="2"/>
      <c r="M46" s="2"/>
      <c r="N46" s="2"/>
    </row>
    <row r="47" spans="1:14" ht="13.2">
      <c r="A47" s="5" t="s">
        <v>41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0" t="s">
        <v>39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50</v>
      </c>
      <c r="B49" s="4"/>
      <c r="C49" s="12"/>
      <c r="D49" s="4"/>
      <c r="E49" s="50">
        <f>SUM(E40:E48)</f>
        <v>5250</v>
      </c>
      <c r="F49" s="50">
        <f>SUM(F40:F48)</f>
        <v>3049250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2009-10-30T13:41:12Z</cp:lastPrinted>
  <dcterms:created xsi:type="dcterms:W3CDTF">2007-07-05T16:21:30Z</dcterms:created>
  <dcterms:modified xsi:type="dcterms:W3CDTF">2009-10-30T13:41:14Z</dcterms:modified>
</cp:coreProperties>
</file>