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46"/>
  <c r="E6"/>
  <c r="E49" l="1"/>
  <c r="F49"/>
  <c r="G12"/>
  <c r="F24" l="1"/>
  <c r="F33" s="1"/>
  <c r="E24"/>
  <c r="C24"/>
  <c r="C33" s="1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<sst xmlns="http://schemas.openxmlformats.org/spreadsheetml/2006/main" count="54" uniqueCount="53">
  <si>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</si>
  <si>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</si>
  <si>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</si>
  <si>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</si>
  <si>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</si>
  <si>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</si>
  <si>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</si>
  <si>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</si>
  <si>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</si>
  <si>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</si>
  <si>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</si>
  <si>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</si>
  <si>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</si>
  <si>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</si>
  <si>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</si>
  <si>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</si>
  <si>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</si>
  <si>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</si>
  <si>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</si>
  <si>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</si>
  <si>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</si>
  <si>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</si>
  <si>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</si>
  <si>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</si>
  <si>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</si>
  <si>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</si>
  <si>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</si>
  <si>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</si>
  <si>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</si>
  <si>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</si>
  <si>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</si>
  <si>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</si>
  <si>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</si>
  <si>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</si>
  <si>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</si>
  <si>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Replace WI Assn of Scholars 2008 check:</t>
  </si>
  <si>
    <t>Replace U of PA 2008 check:</t>
  </si>
  <si>
    <t>Void</t>
  </si>
  <si>
    <t xml:space="preserve">Encounter for Culture and Education for 2010 </t>
  </si>
  <si>
    <t>activate: 12/2009</t>
  </si>
  <si>
    <t>YTD 2009 -- as of December 31, 2009</t>
  </si>
  <si>
    <t>Gifts  (12/31/09 run on 12/30/09)</t>
  </si>
  <si>
    <t>Grant Commit. in Gifts at 12/31/09:</t>
  </si>
  <si>
    <t>Per books as of 12/31/09:</t>
  </si>
  <si>
    <t>Per books as of 11/30/09</t>
  </si>
  <si>
    <t>Total December Transactions</t>
  </si>
  <si>
    <t>YTD 12/31/09</t>
  </si>
  <si>
    <t>December Totals</t>
  </si>
  <si>
    <t>Commitment activated (Encounter for 2010)</t>
  </si>
  <si>
    <t>Encounter for 2010</t>
  </si>
  <si>
    <t>Cancellations (BFs &amp; Free. Hse.)</t>
  </si>
  <si>
    <t xml:space="preserve">Refunds: </t>
  </si>
  <si>
    <t>'05 Free House not in Begin Bal; cancelled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</si>
</sst>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3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8" fillId="2" borderId="1" xfId="0" applyNumberFormat="1" applyFont="1" applyBorder="1"/>
    <xf numFmtId="0" fontId="18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19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20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1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2" fillId="2" borderId="1" xfId="0" applyNumberFormat="1" applyFont="1" applyBorder="1" applyAlignment="1">
      <alignment horizontal="left"/>
    </xf>
    <xf numFmtId="0" fontId="23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2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4" fillId="2" borderId="1" xfId="0" applyNumberFormat="1" applyFont="1" applyBorder="1"/>
    <xf numFmtId="3" fontId="24" fillId="2" borderId="1" xfId="0" applyNumberFormat="1" applyFont="1" applyBorder="1"/>
    <xf numFmtId="3" fontId="25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  <xf numFmtId="0" fontId="0" fillId="2" borderId="1" xfId="0" quotePrefix="1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sqref="A1:H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9" t="s">
        <v>0</v>
      </c>
      <c r="B1" s="100"/>
      <c r="C1" s="100"/>
      <c r="D1" s="100"/>
      <c r="E1" s="100"/>
      <c r="F1" s="100"/>
      <c r="G1" s="100"/>
      <c r="H1" s="101"/>
      <c r="I1" s="2"/>
      <c r="J1" s="2"/>
      <c r="K1" s="2"/>
      <c r="L1" s="2"/>
      <c r="M1" s="2"/>
      <c r="N1" s="2"/>
    </row>
    <row r="2" spans="1:14" ht="14.4" thickTop="1" thickBot="1">
      <c r="A2" s="51" t="s">
        <v>40</v>
      </c>
      <c r="B2" s="4"/>
      <c r="C2" s="4"/>
      <c r="D2" s="4"/>
      <c r="E2" s="3" t="s">
        <v>2</v>
      </c>
      <c r="F2" s="3" t="s">
        <v>3</v>
      </c>
      <c r="G2" s="3" t="s">
        <v>4</v>
      </c>
      <c r="H2" s="65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3">
        <v>39814</v>
      </c>
      <c r="D4" s="7"/>
      <c r="E4" s="53">
        <v>2009</v>
      </c>
      <c r="F4" s="53">
        <v>2009</v>
      </c>
      <c r="G4" s="98">
        <v>40178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41</v>
      </c>
      <c r="B6" s="4"/>
      <c r="C6" s="23">
        <v>18716000</v>
      </c>
      <c r="D6" s="23"/>
      <c r="E6" s="23">
        <f>40291150-1650976</f>
        <v>38640174</v>
      </c>
      <c r="F6" s="72">
        <v>44218824</v>
      </c>
      <c r="G6" s="23">
        <v>13137350</v>
      </c>
      <c r="H6" s="13"/>
      <c r="I6" s="14">
        <f>C6+E6-F6</f>
        <v>13137350</v>
      </c>
      <c r="J6" s="2" t="s">
        <v>10</v>
      </c>
      <c r="K6" s="15"/>
      <c r="L6" s="2"/>
      <c r="M6" s="16"/>
      <c r="N6" s="16"/>
    </row>
    <row r="7" spans="1:14" ht="13.2">
      <c r="A7" s="77" t="s">
        <v>27</v>
      </c>
      <c r="B7" s="4"/>
      <c r="C7" s="91"/>
      <c r="D7" s="91"/>
      <c r="E7" s="92"/>
      <c r="F7" s="93"/>
      <c r="G7" s="94"/>
      <c r="H7" s="13"/>
      <c r="I7" s="14"/>
      <c r="J7" s="2"/>
      <c r="K7" s="15"/>
      <c r="L7" s="2"/>
      <c r="M7" s="16"/>
      <c r="N7" s="16"/>
    </row>
    <row r="8" spans="1:14" ht="13.2">
      <c r="A8" s="76" t="s">
        <v>28</v>
      </c>
      <c r="B8" s="4"/>
      <c r="C8" s="23">
        <v>0</v>
      </c>
      <c r="D8" s="23"/>
      <c r="E8" s="66"/>
      <c r="F8" s="74"/>
      <c r="G8" s="75"/>
      <c r="H8" s="13"/>
      <c r="I8" s="14"/>
      <c r="J8" s="2"/>
      <c r="K8" s="15"/>
      <c r="L8" s="2"/>
      <c r="M8" s="16"/>
      <c r="N8" s="16"/>
    </row>
    <row r="9" spans="1:14" ht="13.8" thickBot="1">
      <c r="A9" s="87" t="s">
        <v>29</v>
      </c>
      <c r="B9" s="88"/>
      <c r="C9" s="90">
        <v>-2000000</v>
      </c>
      <c r="D9" s="89"/>
      <c r="E9" s="90"/>
      <c r="F9" s="90"/>
      <c r="G9" s="90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4" t="s">
        <v>33</v>
      </c>
      <c r="B10" s="85"/>
      <c r="C10" s="82"/>
      <c r="D10" s="82"/>
      <c r="E10" s="81"/>
      <c r="F10" s="81"/>
      <c r="G10" s="86"/>
      <c r="H10" s="80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79">
        <v>-1000000</v>
      </c>
      <c r="H11" s="80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3"/>
      <c r="G12" s="78">
        <f>SUM(C12-D12)</f>
        <v>-3000000</v>
      </c>
      <c r="H12" s="80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3"/>
      <c r="G13" s="78"/>
      <c r="H13" s="80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0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7" t="s">
        <v>34</v>
      </c>
      <c r="B15" s="68"/>
      <c r="C15" s="69"/>
      <c r="D15" s="69"/>
      <c r="E15" s="69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 t="s">
        <v>38</v>
      </c>
      <c r="B18" s="2"/>
      <c r="C18" s="19"/>
      <c r="D18" s="2"/>
      <c r="E18" s="19">
        <v>-1000000</v>
      </c>
      <c r="F18" s="19"/>
      <c r="G18" s="19">
        <v>-1000000</v>
      </c>
      <c r="H18" s="2"/>
      <c r="I18" s="31" t="s">
        <v>39</v>
      </c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26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30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>
        <v>3000000</v>
      </c>
      <c r="F22" s="12"/>
      <c r="G22" s="12">
        <v>3000000</v>
      </c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42</v>
      </c>
      <c r="B24" s="2"/>
      <c r="C24" s="49">
        <f>SUM(C11:C23)</f>
        <v>-4000000</v>
      </c>
      <c r="D24" s="50"/>
      <c r="E24" s="49">
        <f>SUM(E11:E23)</f>
        <v>3000000</v>
      </c>
      <c r="F24" s="49">
        <f>SUM(F11:F23)</f>
        <v>0</v>
      </c>
      <c r="G24" s="49">
        <f>SUM(G11:G23)</f>
        <v>-1000000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35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36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2" t="s">
        <v>49</v>
      </c>
      <c r="B29" s="4"/>
      <c r="C29" s="19"/>
      <c r="D29" s="19"/>
      <c r="E29" s="19">
        <v>1000000</v>
      </c>
      <c r="F29" s="19"/>
      <c r="G29" s="12">
        <v>1000000</v>
      </c>
      <c r="H29" s="17"/>
      <c r="I29" s="2"/>
      <c r="J29" s="2"/>
      <c r="K29" s="2"/>
      <c r="L29" s="2"/>
      <c r="M29" s="2"/>
      <c r="N29" s="2"/>
    </row>
    <row r="30" spans="1:14" ht="13.2">
      <c r="A30" s="102" t="s">
        <v>52</v>
      </c>
      <c r="B30" s="4"/>
      <c r="C30" s="19">
        <v>112500</v>
      </c>
      <c r="D30" s="19"/>
      <c r="E30" s="19">
        <v>-112500</v>
      </c>
      <c r="F30" s="19"/>
      <c r="G30" s="12"/>
      <c r="H30" s="17"/>
      <c r="I30" s="2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43</v>
      </c>
      <c r="B33" s="45"/>
      <c r="C33" s="47">
        <f>C6+C8+C9+SUM(C24:C32)</f>
        <v>12801000</v>
      </c>
      <c r="D33" s="46"/>
      <c r="E33" s="47">
        <f>E6+E8+E9+SUM(E24:E32)</f>
        <v>42527674</v>
      </c>
      <c r="F33" s="47">
        <f>F6+F8+F9+SUM(F24:F32)</f>
        <v>44191324</v>
      </c>
      <c r="G33" s="47">
        <f>G6+G8+G9+SUM(G24:G32)</f>
        <v>11137350</v>
      </c>
      <c r="H33" s="42"/>
      <c r="I33" s="24">
        <f>C33+E33-F33</f>
        <v>11137350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44</v>
      </c>
      <c r="B36" s="2"/>
      <c r="C36" s="9">
        <v>12801000</v>
      </c>
      <c r="D36" s="12"/>
      <c r="E36" s="12">
        <v>41806174</v>
      </c>
      <c r="F36" s="12">
        <v>34420014</v>
      </c>
      <c r="G36" s="12">
        <v>20187160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45</v>
      </c>
      <c r="B37" s="2"/>
      <c r="C37" s="27"/>
      <c r="D37" s="12"/>
      <c r="E37" s="27">
        <f>E49</f>
        <v>721500</v>
      </c>
      <c r="F37" s="27">
        <f>F49</f>
        <v>9771310</v>
      </c>
      <c r="G37" s="27">
        <f>E37-F37</f>
        <v>-9049810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46</v>
      </c>
      <c r="B38" s="4"/>
      <c r="C38" s="19"/>
      <c r="D38" s="19"/>
      <c r="E38" s="23">
        <f>SUM(E36:E37)</f>
        <v>42527674</v>
      </c>
      <c r="F38" s="23">
        <f>SUM(F36:F37)</f>
        <v>44191324</v>
      </c>
      <c r="G38" s="23">
        <f>SUM(G36:G37)</f>
        <v>11137350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9000</v>
      </c>
      <c r="F40" s="19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f>9771310-3000000</f>
        <v>6771310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32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31</v>
      </c>
      <c r="B44" s="4"/>
      <c r="C44" s="19"/>
      <c r="D44" s="19"/>
      <c r="E44" s="19"/>
      <c r="F44" s="19">
        <v>3000000</v>
      </c>
      <c r="G44" s="19"/>
      <c r="H44" s="2"/>
      <c r="I44" s="95"/>
      <c r="J44" s="95"/>
      <c r="K44" s="96"/>
      <c r="L44" s="2"/>
      <c r="M44" s="2"/>
      <c r="N44" s="2"/>
    </row>
    <row r="45" spans="1:14" ht="13.2">
      <c r="A45" s="5" t="s">
        <v>51</v>
      </c>
      <c r="B45" s="4"/>
      <c r="C45" s="12"/>
      <c r="D45" s="4"/>
      <c r="E45" s="19"/>
      <c r="F45" s="19"/>
      <c r="G45" s="19"/>
      <c r="H45" s="2"/>
      <c r="I45" s="95"/>
      <c r="J45" s="95"/>
      <c r="K45" s="97"/>
      <c r="L45" s="2"/>
      <c r="M45" s="2"/>
      <c r="N45" s="2"/>
    </row>
    <row r="46" spans="1:14" ht="13.2">
      <c r="A46" s="71" t="s">
        <v>50</v>
      </c>
      <c r="B46" s="4"/>
      <c r="C46" s="12"/>
      <c r="D46" s="4"/>
      <c r="E46" s="19">
        <f>-175000-112500</f>
        <v>-287500</v>
      </c>
      <c r="F46" s="19"/>
      <c r="G46" s="19"/>
      <c r="H46" s="2"/>
      <c r="I46" s="30"/>
      <c r="J46" s="2"/>
      <c r="K46" s="96"/>
      <c r="L46" s="2"/>
      <c r="M46" s="2"/>
      <c r="N46" s="2"/>
    </row>
    <row r="47" spans="1:14" ht="13.2">
      <c r="A47" s="5" t="s">
        <v>48</v>
      </c>
      <c r="B47" s="4"/>
      <c r="C47" s="12"/>
      <c r="D47" s="4"/>
      <c r="E47" s="19">
        <v>1000000</v>
      </c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5" t="s">
        <v>37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47</v>
      </c>
      <c r="B49" s="4"/>
      <c r="C49" s="12"/>
      <c r="D49" s="4"/>
      <c r="E49" s="50">
        <f>SUM(E40:E48)</f>
        <v>721500</v>
      </c>
      <c r="F49" s="50">
        <f>SUM(F40:F48)</f>
        <v>9771310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2009-10-30T13:41:12Z</cp:lastPrinted>
  <dcterms:created xsi:type="dcterms:W3CDTF">2007-07-05T16:21:30Z</dcterms:created>
  <dcterms:modified xsi:type="dcterms:W3CDTF">2009-12-30T16:40:19Z</dcterms:modified>
</cp:coreProperties>
</file>