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D10" i="1" l="1"/>
  <c r="F6" i="1"/>
  <c r="F10" i="1"/>
  <c r="H21" i="1" l="1"/>
  <c r="F41" i="1" l="1"/>
  <c r="D8" i="1" l="1"/>
  <c r="D6" i="1" l="1"/>
  <c r="R6" i="1" s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s="1"/>
  <c r="D23" i="1" l="1"/>
  <c r="R22" i="1"/>
  <c r="J25" i="1"/>
  <c r="H25" i="1"/>
  <c r="R21" i="1"/>
  <c r="R10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<sst xmlns="http://schemas.openxmlformats.org/spreadsheetml/2006/main" count="78" uniqueCount="60">
  <si>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</si>
  <si>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</si>
  <si>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</si>
  <si>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</si>
  <si>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</si>
  <si>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</si>
  <si>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</si>
  <si>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</si>
  <si>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</si>
  <si>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</si>
  <si>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</si>
  <si>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</si>
  <si>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</si>
  <si>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</si>
  <si>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</si>
  <si>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</si>
  <si>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</si>
  <si>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</si>
  <si>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</si>
  <si>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</si>
  <si>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</si>
  <si>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</si>
  <si>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</si>
  <si>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</si>
  <si>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</si>
  <si>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</si>
  <si>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</si>
  <si>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</si>
  <si>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</si>
  <si>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</si>
  <si>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</si>
  <si>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</si>
  <si>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</si>
  <si>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</si>
  <si>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</si>
  <si>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</si>
  <si>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</si>
  <si>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</si>
  <si>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</si>
  <si>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</si>
  <si>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</si>
  <si>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</si>
  <si>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</si>
  <si>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</si>
  <si>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</si>
  <si>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</si>
  <si>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</si>
  <si>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</si>
  <si>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</si>
  <si>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</si>
  <si>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</si>
  <si>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</si>
  <si>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</si>
  <si>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</si>
  <si>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</si>
  <si>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</si>
  <si>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</si>
  <si>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>*Includes Keiser Donor Intent payments of $1,267,000</t>
  </si>
  <si>
    <t xml:space="preserve">     Actual Year to Date rate of return (12 months)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</si>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</sst>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J27" sqref="J27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40908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32061444</v>
      </c>
      <c r="E6" s="18"/>
      <c r="F6" s="19">
        <f>33328444-1267000</f>
        <v>32061444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56</v>
      </c>
      <c r="B9" s="4"/>
      <c r="C9" s="4"/>
      <c r="D9" s="17">
        <v>1267000</v>
      </c>
      <c r="E9" s="4"/>
      <c r="F9" s="19">
        <v>1267000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33328444</v>
      </c>
      <c r="E10" s="4"/>
      <c r="F10" s="24">
        <f>SUM(F6:F9)</f>
        <v>33328444</v>
      </c>
      <c r="G10" s="22"/>
      <c r="H10" s="25">
        <f>SUM(H6:H8)</f>
        <v>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33240000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1.0026607701564381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>
      <c r="A16" s="11"/>
      <c r="B16" s="11"/>
      <c r="C16" s="11"/>
      <c r="D16" s="11"/>
      <c r="E16" s="11"/>
      <c r="F16" s="9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2011</v>
      </c>
      <c r="G17" s="14"/>
      <c r="H17" s="13">
        <v>2012</v>
      </c>
      <c r="I17" s="14"/>
      <c r="J17" s="13">
        <v>2013</v>
      </c>
      <c r="K17" s="11"/>
      <c r="L17" s="13">
        <v>2014</v>
      </c>
      <c r="M17" s="11"/>
      <c r="N17" s="13">
        <v>2015</v>
      </c>
      <c r="O17" s="11"/>
      <c r="P17" s="13">
        <v>2015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34942522</v>
      </c>
      <c r="E19" s="4"/>
      <c r="F19" s="19">
        <v>34942522</v>
      </c>
      <c r="G19" s="4" t="s">
        <v>59</v>
      </c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55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6258472</v>
      </c>
      <c r="E21" s="18"/>
      <c r="F21" s="19">
        <v>0</v>
      </c>
      <c r="G21" s="18"/>
      <c r="H21" s="19">
        <f>7995972-2000000</f>
        <v>5995972</v>
      </c>
      <c r="I21" s="18"/>
      <c r="J21" s="19">
        <v>262500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54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0</v>
      </c>
      <c r="E22" s="19"/>
      <c r="F22" s="19">
        <v>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52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6258472</v>
      </c>
      <c r="E23" s="18"/>
      <c r="F23" s="32">
        <f>SUM(F21:F22)</f>
        <v>0</v>
      </c>
      <c r="G23" s="4"/>
      <c r="H23" s="32">
        <f>SUM(H21:H22)</f>
        <v>5995972</v>
      </c>
      <c r="I23" s="23"/>
      <c r="J23" s="32">
        <f>SUM(J21:J22)</f>
        <v>262500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23</v>
      </c>
      <c r="B24" s="4"/>
      <c r="C24" s="74"/>
      <c r="D24" s="33">
        <f>D8</f>
        <v>0</v>
      </c>
      <c r="E24" s="4"/>
      <c r="F24" s="19">
        <v>0</v>
      </c>
      <c r="G24" s="4"/>
      <c r="H24" s="19">
        <v>0</v>
      </c>
      <c r="I24" s="4"/>
      <c r="J24" s="19">
        <v>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24</v>
      </c>
      <c r="B25" s="4"/>
      <c r="C25" s="4"/>
      <c r="D25" s="24">
        <f>SUM(D19+D23+D24)</f>
        <v>41200994</v>
      </c>
      <c r="E25" s="4"/>
      <c r="F25" s="24">
        <f>SUM(F19+F23+F24)</f>
        <v>34942522</v>
      </c>
      <c r="G25" s="22" t="s">
        <v>59</v>
      </c>
      <c r="H25" s="24">
        <f>SUM(H23+H24)</f>
        <v>5995972</v>
      </c>
      <c r="I25" s="22"/>
      <c r="J25" s="24">
        <f>SUM(J23+J24)</f>
        <v>262500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25</v>
      </c>
      <c r="B27" s="4"/>
      <c r="C27" s="73"/>
      <c r="D27" s="4"/>
      <c r="E27" s="4"/>
      <c r="F27" s="27">
        <v>33240000</v>
      </c>
      <c r="G27" s="22"/>
      <c r="H27" s="71" t="s">
        <v>57</v>
      </c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1.0512190734055356</v>
      </c>
      <c r="G29" s="22"/>
      <c r="H29" s="39" t="s">
        <v>26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27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28</v>
      </c>
      <c r="B31" s="4"/>
      <c r="C31" s="4"/>
      <c r="D31" s="4"/>
      <c r="E31" s="18"/>
      <c r="F31" s="4"/>
      <c r="G31" s="34"/>
      <c r="H31" s="45" t="s">
        <v>29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30</v>
      </c>
      <c r="B32" s="4"/>
      <c r="C32" s="4"/>
      <c r="D32" s="46">
        <f>D21</f>
        <v>6258472</v>
      </c>
      <c r="E32" s="18"/>
      <c r="F32" s="4"/>
      <c r="G32" s="34"/>
      <c r="H32" s="45" t="s">
        <v>31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32</v>
      </c>
      <c r="B33" s="4"/>
      <c r="C33" s="47"/>
      <c r="D33" s="48"/>
      <c r="E33" s="22"/>
      <c r="F33" s="49">
        <f>D32/39687333</f>
        <v>0.15769444623552809</v>
      </c>
      <c r="G33" s="49" t="s">
        <v>33</v>
      </c>
      <c r="H33" s="42" t="s">
        <v>34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35</v>
      </c>
      <c r="B34" s="22"/>
      <c r="C34" s="22"/>
      <c r="D34" s="22"/>
      <c r="E34" s="22"/>
      <c r="F34" s="49">
        <f>(+D32+D24)/39687333</f>
        <v>0.15769444623552809</v>
      </c>
      <c r="G34" s="49" t="s">
        <v>33</v>
      </c>
      <c r="H34" s="45" t="s">
        <v>36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37</v>
      </c>
      <c r="B35" s="4"/>
      <c r="C35" s="4"/>
      <c r="D35" s="4"/>
      <c r="E35" s="4"/>
      <c r="F35" s="49">
        <v>0.5</v>
      </c>
      <c r="G35" s="49" t="s">
        <v>33</v>
      </c>
      <c r="H35" s="42" t="s">
        <v>38</v>
      </c>
      <c r="I35" s="4"/>
      <c r="J35" s="4"/>
      <c r="K35" s="4"/>
      <c r="L35" s="4"/>
      <c r="M35" s="4"/>
      <c r="N35" s="4"/>
      <c r="O35" s="4"/>
      <c r="P35" s="43"/>
    </row>
    <row r="36" spans="1:22">
      <c r="A36" s="4"/>
      <c r="B36" s="4"/>
      <c r="C36" s="4"/>
      <c r="D36" s="4"/>
      <c r="E36" s="4"/>
      <c r="F36" s="22"/>
      <c r="G36" s="4"/>
      <c r="H36" s="45" t="s">
        <v>39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40</v>
      </c>
      <c r="F37" s="50"/>
      <c r="H37" s="45" t="s">
        <v>41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42</v>
      </c>
      <c r="B38" s="22"/>
      <c r="C38" s="22"/>
      <c r="D38" s="22"/>
      <c r="E38" s="22"/>
      <c r="F38" s="51"/>
      <c r="G38" s="22"/>
      <c r="H38" s="45" t="s">
        <v>43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44</v>
      </c>
      <c r="B39" s="4"/>
      <c r="C39" s="4"/>
      <c r="D39" s="4"/>
      <c r="E39" s="44"/>
      <c r="F39" s="53">
        <v>7.3400000000000007E-2</v>
      </c>
      <c r="G39" s="22"/>
      <c r="H39" s="45" t="s">
        <v>45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46</v>
      </c>
      <c r="B40" s="4"/>
      <c r="C40" s="4"/>
      <c r="D40" s="4"/>
      <c r="E40" s="44"/>
      <c r="F40" s="53">
        <v>2.1600000000000001E-2</v>
      </c>
      <c r="G40" s="22"/>
      <c r="H40" s="45" t="s">
        <v>47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48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49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50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58</v>
      </c>
      <c r="B43" s="4"/>
      <c r="C43" s="4"/>
      <c r="D43" s="4"/>
      <c r="E43" s="18"/>
      <c r="F43" s="58">
        <v>-2.5999999999999999E-2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2012-01-11T14:52:38Z</cp:lastPrinted>
  <dcterms:created xsi:type="dcterms:W3CDTF">2007-07-05T17:08:59Z</dcterms:created>
  <dcterms:modified xsi:type="dcterms:W3CDTF">2012-02-08T21:35:58Z</dcterms:modified>
</cp:coreProperties>
</file>