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F6" i="1" l="1"/>
  <c r="F10" i="1" l="1"/>
  <c r="F41" i="1" l="1"/>
  <c r="D8" i="1" l="1"/>
  <c r="D6" i="1" l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l="1"/>
  <c r="R6" i="1"/>
  <c r="D10" i="1"/>
  <c r="R10" i="1" s="1"/>
  <c r="D23" i="1"/>
  <c r="R22" i="1"/>
  <c r="J25" i="1"/>
  <c r="H25" i="1"/>
  <c r="R21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<sst xmlns="http://schemas.openxmlformats.org/spreadsheetml/2006/main" count="75" uniqueCount="58">
  <si>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</si>
  <si>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</si>
  <si>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</si>
  <si>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</si>
  <si>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</si>
  <si>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</si>
  <si>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</si>
  <si>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</si>
  <si>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</si>
  <si>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</si>
  <si>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</si>
  <si>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</si>
  <si>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</si>
  <si>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</si>
  <si>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</si>
  <si>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</si>
  <si>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</si>
  <si>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</si>
  <si>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</si>
  <si>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</si>
  <si>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</si>
  <si>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</si>
  <si>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</si>
  <si>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</si>
  <si>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</si>
  <si>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</si>
  <si>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</si>
  <si>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</si>
  <si>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</si>
  <si>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</si>
  <si>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</si>
  <si>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</si>
  <si>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</si>
  <si>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</si>
  <si>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</si>
  <si>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</si>
  <si>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</si>
  <si>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</si>
  <si>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</si>
  <si>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</si>
  <si>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</si>
  <si>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</si>
  <si>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</si>
  <si>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</si>
  <si>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</si>
  <si>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</si>
  <si>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</si>
  <si>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</si>
  <si>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</si>
  <si>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</si>
  <si>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</si>
  <si>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</si>
  <si>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Includes: Charter</t>
  </si>
  <si>
    <t>PNIC</t>
  </si>
  <si>
    <t>BF bal s/b removed</t>
  </si>
  <si>
    <t xml:space="preserve">     Keiser Donor Intent grants</t>
  </si>
  <si>
    <t xml:space="preserve">     Actual Year to Date rate of return (2 months)</t>
  </si>
  <si>
    <t xml:space="preserve">     Grant Commitments, Note 3 (BFs)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</si>
</sst>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7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9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  <xf numFmtId="3" fontId="25" fillId="0" borderId="0" xfId="0" applyNumberFormat="1" applyFont="1" applyFill="1"/>
    <xf numFmtId="0" fontId="26" fillId="2" borderId="0" xfId="0" applyNumberFormat="1" applyFont="1" applyAlignment="1">
      <alignment horizontal="centerContinuous"/>
    </xf>
    <xf numFmtId="0" fontId="3" fillId="2" borderId="0" xfId="0" applyNumberFormat="1" applyFont="1" applyAlignment="1">
      <alignment horizontal="center"/>
    </xf>
    <xf numFmtId="0" fontId="3" fillId="2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F44" sqref="F4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40968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 ht="15.75">
      <c r="A3" s="6"/>
      <c r="B3" s="7"/>
      <c r="C3" s="7"/>
      <c r="D3" s="7"/>
      <c r="E3" s="8"/>
      <c r="F3" s="76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2012</v>
      </c>
      <c r="G4" s="14"/>
      <c r="H4" s="13">
        <v>2013</v>
      </c>
      <c r="I4" s="14"/>
      <c r="J4" s="13">
        <v>2014</v>
      </c>
      <c r="K4" s="11"/>
      <c r="L4" s="13">
        <v>2015</v>
      </c>
      <c r="M4" s="11"/>
      <c r="N4" s="13">
        <v>2016</v>
      </c>
      <c r="O4" s="11"/>
      <c r="P4" s="13">
        <v>2017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7555000</v>
      </c>
      <c r="E6" s="18"/>
      <c r="F6" s="19">
        <f>8234000-679000</f>
        <v>7555000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57</v>
      </c>
      <c r="B8" s="4"/>
      <c r="C8" s="4"/>
      <c r="D8" s="17">
        <f>SUM(F8:P8)</f>
        <v>3000000</v>
      </c>
      <c r="E8" s="4"/>
      <c r="F8" s="19">
        <v>1500000</v>
      </c>
      <c r="G8" s="4"/>
      <c r="H8" s="19">
        <v>1500000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52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55</v>
      </c>
      <c r="B9" s="4"/>
      <c r="C9" s="4"/>
      <c r="D9" s="17">
        <v>0</v>
      </c>
      <c r="E9" s="4"/>
      <c r="F9" s="19">
        <v>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10555000</v>
      </c>
      <c r="E10" s="4"/>
      <c r="F10" s="24">
        <f>SUM(F6:F9)</f>
        <v>9055000</v>
      </c>
      <c r="G10" s="22"/>
      <c r="H10" s="25">
        <f>SUM(H6:H8)</f>
        <v>1500000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31300000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0.289297124600639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 ht="15.75">
      <c r="A16" s="11"/>
      <c r="B16" s="11"/>
      <c r="C16" s="11"/>
      <c r="D16" s="11"/>
      <c r="E16" s="11"/>
      <c r="F16" s="76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2012</v>
      </c>
      <c r="G17" s="14"/>
      <c r="H17" s="13">
        <v>2013</v>
      </c>
      <c r="I17" s="14"/>
      <c r="J17" s="13">
        <v>2014</v>
      </c>
      <c r="K17" s="11"/>
      <c r="L17" s="13">
        <v>2015</v>
      </c>
      <c r="M17" s="11"/>
      <c r="N17" s="13">
        <v>2016</v>
      </c>
      <c r="O17" s="11"/>
      <c r="P17" s="13">
        <v>2017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4860472</v>
      </c>
      <c r="E19" s="4"/>
      <c r="F19" s="19">
        <v>4860472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54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9632000</v>
      </c>
      <c r="E21" s="18"/>
      <c r="F21" s="19">
        <v>9369500</v>
      </c>
      <c r="G21" s="18"/>
      <c r="H21" s="19">
        <v>262500</v>
      </c>
      <c r="I21" s="18"/>
      <c r="J21" s="19">
        <v>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53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0</v>
      </c>
      <c r="E22" s="19"/>
      <c r="F22" s="19">
        <v>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51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9632000</v>
      </c>
      <c r="E23" s="18"/>
      <c r="F23" s="32">
        <f>SUM(F21:F22)</f>
        <v>9369500</v>
      </c>
      <c r="G23" s="4"/>
      <c r="H23" s="32">
        <f>SUM(H21:H22)</f>
        <v>262500</v>
      </c>
      <c r="I23" s="23"/>
      <c r="J23" s="32">
        <f>SUM(J21:J22)</f>
        <v>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3000000</v>
      </c>
      <c r="E24" s="4"/>
      <c r="F24" s="19">
        <v>750000</v>
      </c>
      <c r="G24" s="4"/>
      <c r="H24" s="19">
        <v>1500000</v>
      </c>
      <c r="I24" s="4"/>
      <c r="J24" s="19">
        <v>750000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17492472</v>
      </c>
      <c r="E25" s="4"/>
      <c r="F25" s="24">
        <f>SUM(F19+F23+F24)</f>
        <v>14979972</v>
      </c>
      <c r="G25" s="22"/>
      <c r="H25" s="24">
        <f>SUM(H23+H24)</f>
        <v>1762500</v>
      </c>
      <c r="I25" s="22"/>
      <c r="J25" s="24">
        <f>SUM(J23+J24)</f>
        <v>750000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31300000</v>
      </c>
      <c r="G27" s="22"/>
      <c r="H27" s="71"/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0.47859335463258784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 ht="15.75" thickBot="1">
      <c r="A32" s="4" t="s">
        <v>30</v>
      </c>
      <c r="B32" s="4"/>
      <c r="C32" s="4"/>
      <c r="D32" s="46">
        <f>D21</f>
        <v>9632000</v>
      </c>
      <c r="E32" s="18"/>
      <c r="F32" s="77"/>
      <c r="G32" s="78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 ht="15.75" thickTop="1">
      <c r="A33" s="4" t="s">
        <v>32</v>
      </c>
      <c r="B33" s="4"/>
      <c r="C33" s="47"/>
      <c r="D33" s="48"/>
      <c r="E33" s="22"/>
      <c r="F33" s="49">
        <f>D32/37125667</f>
        <v>0.25944315020656733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(+D32+D24)/37125667</f>
        <v>0.3402497792160879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 ht="15.75">
      <c r="A36" s="4"/>
      <c r="B36" s="4"/>
      <c r="C36" s="75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56</v>
      </c>
      <c r="B43" s="4"/>
      <c r="C43" s="4"/>
      <c r="D43" s="4"/>
      <c r="E43" s="18"/>
      <c r="F43" s="58">
        <v>7.4999999999999997E-2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mergeCells count="1">
    <mergeCell ref="F32:G32"/>
  </mergeCells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2012-03-16T19:36:41Z</cp:lastPrinted>
  <dcterms:created xsi:type="dcterms:W3CDTF">2007-07-05T17:08:59Z</dcterms:created>
  <dcterms:modified xsi:type="dcterms:W3CDTF">2012-03-16T19:36:45Z</dcterms:modified>
</cp:coreProperties>
</file>