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F25" i="1" l="1"/>
  <c r="F26" i="1" l="1"/>
  <c r="F8" i="1"/>
  <c r="D13" i="1" l="1"/>
  <c r="D16" i="1" l="1"/>
  <c r="F9" i="1" l="1"/>
  <c r="F43" i="1" l="1"/>
  <c r="D8" i="1" l="1"/>
  <c r="D6" i="1" l="1"/>
  <c r="D7" i="1"/>
  <c r="R7" i="1" s="1"/>
  <c r="D11" i="1"/>
  <c r="H9" i="1"/>
  <c r="J9" i="1"/>
  <c r="L9" i="1"/>
  <c r="N9" i="1"/>
  <c r="P9" i="1"/>
  <c r="D21" i="1"/>
  <c r="J25" i="1"/>
  <c r="D24" i="1"/>
  <c r="H25" i="1"/>
  <c r="L25" i="1"/>
  <c r="L27" i="1" s="1"/>
  <c r="N25" i="1"/>
  <c r="N27" i="1" s="1"/>
  <c r="P25" i="1"/>
  <c r="P27" i="1" s="1"/>
  <c r="D34" i="1"/>
  <c r="F36" i="1" l="1"/>
  <c r="F35" i="1"/>
  <c r="R6" i="1"/>
  <c r="D9" i="1"/>
  <c r="R9" i="1" s="1"/>
  <c r="D25" i="1"/>
  <c r="R24" i="1"/>
  <c r="J27" i="1"/>
  <c r="H27" i="1"/>
  <c r="R23" i="1"/>
  <c r="D26" i="1"/>
  <c r="R8" i="1"/>
  <c r="F27" i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<sst xmlns="http://schemas.openxmlformats.org/spreadsheetml/2006/main" count="80" uniqueCount="63">
  <si>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</si>
  <si>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</si>
  <si>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</si>
  <si>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</si>
  <si>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</si>
  <si>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</si>
  <si>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</si>
  <si>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</si>
  <si>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</si>
  <si>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</si>
  <si>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</si>
  <si>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</si>
  <si>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</si>
  <si>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</si>
  <si>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</si>
  <si>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</si>
  <si>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</si>
  <si>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</si>
  <si>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</si>
  <si>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</si>
  <si>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</si>
  <si>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</si>
  <si>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</si>
  <si>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</si>
  <si>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</si>
  <si>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</si>
  <si>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</si>
  <si>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</si>
  <si>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</si>
  <si>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</si>
  <si>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</si>
  <si>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</si>
  <si>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</si>
  <si>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</si>
  <si>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</si>
  <si>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</si>
  <si>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</si>
  <si>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</si>
  <si>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</si>
  <si>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</si>
  <si>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</si>
  <si>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</si>
  <si>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</si>
  <si>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</si>
  <si>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</si>
  <si>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</si>
  <si>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</si>
  <si>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</si>
  <si>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</si>
  <si>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Includes: Charter</t>
  </si>
  <si>
    <t>PNIC</t>
  </si>
  <si>
    <t>BF bal s/b removed</t>
  </si>
  <si>
    <t xml:space="preserve">       Grant commitments</t>
  </si>
  <si>
    <t xml:space="preserve">     Grant Commitments, Note 3 (BFs &amp; Enc.)</t>
  </si>
  <si>
    <t xml:space="preserve">     Donor Intent grants (Keiser)</t>
  </si>
  <si>
    <t xml:space="preserve">   (4) Non-Budget Grant Awards:</t>
  </si>
  <si>
    <t xml:space="preserve">     Non-budget grants, Note 4 (Gifted Education)</t>
  </si>
  <si>
    <t xml:space="preserve">     Total current year  grants, from above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</si>
  <si>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</si>
  <si>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</si>
  <si>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</si>
  <si>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Total 2013 Grants Awarded</t>
  </si>
  <si>
    <t xml:space="preserve">     Actual Year to Date rate of return (2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</si>
</sst>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79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F46" sqref="F46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41333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75">
      <c r="A3" s="6"/>
      <c r="B3" s="7"/>
      <c r="C3" s="7"/>
      <c r="D3" s="7"/>
      <c r="E3" s="8"/>
      <c r="G3" s="9"/>
      <c r="H3" s="78" t="s">
        <v>2</v>
      </c>
      <c r="I3" s="78"/>
      <c r="J3" s="78"/>
      <c r="K3" s="78"/>
      <c r="L3" s="78"/>
      <c r="M3" s="78"/>
      <c r="N3" s="78"/>
      <c r="O3" s="78"/>
      <c r="P3" s="78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2013</v>
      </c>
      <c r="G4" s="13"/>
      <c r="H4" s="75">
        <v>2014</v>
      </c>
      <c r="I4" s="13"/>
      <c r="J4" s="75">
        <v>2015</v>
      </c>
      <c r="K4" s="10"/>
      <c r="L4" s="75">
        <v>2016</v>
      </c>
      <c r="M4" s="10"/>
      <c r="N4" s="75">
        <v>2017</v>
      </c>
      <c r="O4" s="10"/>
      <c r="P4" s="75">
        <v>2018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F6</f>
        <v>6688650</v>
      </c>
      <c r="E6" s="17"/>
      <c r="F6" s="18">
        <v>6688650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9</v>
      </c>
      <c r="B7" s="4"/>
      <c r="C7" s="22"/>
      <c r="D7" s="16">
        <f>F7</f>
        <v>0</v>
      </c>
      <c r="E7" s="4"/>
      <c r="F7" s="18">
        <v>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53</v>
      </c>
      <c r="B8" s="4"/>
      <c r="C8" s="4"/>
      <c r="D8" s="16">
        <f>SUM(F8:P8)</f>
        <v>1600000</v>
      </c>
      <c r="E8" s="4"/>
      <c r="F8" s="18">
        <f>1500000+100000</f>
        <v>1600000</v>
      </c>
      <c r="G8" s="4"/>
      <c r="H8" s="18">
        <v>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 t="s">
        <v>49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10</v>
      </c>
      <c r="B9" s="4"/>
      <c r="C9" s="4"/>
      <c r="D9" s="23">
        <f>SUM(D6:D8)</f>
        <v>8288650</v>
      </c>
      <c r="E9" s="4"/>
      <c r="F9" s="23">
        <f>SUM(F6:F8)</f>
        <v>8288650</v>
      </c>
      <c r="G9" s="21"/>
      <c r="H9" s="24">
        <f>SUM(H6:H8)</f>
        <v>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0</v>
      </c>
      <c r="S9" s="21"/>
      <c r="T9" s="20" t="s">
        <v>11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12</v>
      </c>
      <c r="B11" s="4"/>
      <c r="C11" s="4"/>
      <c r="D11" s="36">
        <f>F9/F11</f>
        <v>0.25193465045592706</v>
      </c>
      <c r="E11" s="4"/>
      <c r="F11" s="26">
        <v>32900000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57</v>
      </c>
      <c r="B13" s="4"/>
      <c r="C13" s="4"/>
      <c r="D13" s="16">
        <f>F6</f>
        <v>6688650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56</v>
      </c>
      <c r="B14" s="4"/>
      <c r="C14" s="4"/>
      <c r="D14" s="18">
        <v>0</v>
      </c>
      <c r="F14" s="16"/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54</v>
      </c>
      <c r="B15" s="4"/>
      <c r="C15" s="4"/>
      <c r="D15" s="16">
        <v>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61</v>
      </c>
      <c r="D16" s="23">
        <f>SUM(D13:D15)</f>
        <v>6688650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78" t="s">
        <v>14</v>
      </c>
      <c r="I18" s="78"/>
      <c r="J18" s="78"/>
      <c r="K18" s="78"/>
      <c r="L18" s="78"/>
      <c r="M18" s="78"/>
      <c r="N18" s="78"/>
      <c r="O18" s="78"/>
      <c r="P18" s="78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2013</v>
      </c>
      <c r="G19" s="13"/>
      <c r="H19" s="75">
        <v>2014</v>
      </c>
      <c r="I19" s="13"/>
      <c r="J19" s="75">
        <v>2015</v>
      </c>
      <c r="K19" s="10"/>
      <c r="L19" s="75">
        <v>2016</v>
      </c>
      <c r="M19" s="10"/>
      <c r="N19" s="75">
        <v>2017</v>
      </c>
      <c r="O19" s="10"/>
      <c r="P19" s="75">
        <v>2018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15</v>
      </c>
    </row>
    <row r="21" spans="1:256">
      <c r="A21" s="4" t="s">
        <v>16</v>
      </c>
      <c r="B21" s="4"/>
      <c r="C21" s="4"/>
      <c r="D21" s="18">
        <f>F21</f>
        <v>3589000</v>
      </c>
      <c r="E21" s="4"/>
      <c r="F21" s="18">
        <v>3589000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17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18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51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19</v>
      </c>
      <c r="B23" s="4"/>
      <c r="C23" s="21"/>
      <c r="D23" s="18">
        <v>8158650</v>
      </c>
      <c r="E23" s="17"/>
      <c r="F23" s="18">
        <v>8033650</v>
      </c>
      <c r="G23" s="17"/>
      <c r="H23" s="18">
        <v>125000</v>
      </c>
      <c r="I23" s="17"/>
      <c r="J23" s="18"/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50</v>
      </c>
      <c r="T23" s="21" t="s">
        <v>20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21</v>
      </c>
      <c r="B24" s="4"/>
      <c r="C24" s="22"/>
      <c r="D24" s="18">
        <f>F7</f>
        <v>0</v>
      </c>
      <c r="E24" s="18"/>
      <c r="F24" s="18">
        <v>0</v>
      </c>
      <c r="G24" s="17"/>
      <c r="H24" s="18">
        <v>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48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22</v>
      </c>
      <c r="B25" s="4"/>
      <c r="C25" s="4"/>
      <c r="D25" s="30">
        <f>SUM(D23:D24)</f>
        <v>8158650</v>
      </c>
      <c r="E25" s="17"/>
      <c r="F25" s="30">
        <f>SUM(F23:F24)</f>
        <v>8033650</v>
      </c>
      <c r="G25" s="4"/>
      <c r="H25" s="30">
        <f>SUM(H23:H24)</f>
        <v>125000</v>
      </c>
      <c r="I25" s="22"/>
      <c r="J25" s="30">
        <f>SUM(J23:J24)</f>
        <v>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52</v>
      </c>
      <c r="B26" s="4"/>
      <c r="C26" s="72"/>
      <c r="D26" s="31">
        <f>D8</f>
        <v>1600000</v>
      </c>
      <c r="E26" s="4"/>
      <c r="F26" s="18">
        <f>750000+50000</f>
        <v>800000</v>
      </c>
      <c r="G26" s="4"/>
      <c r="H26" s="18">
        <v>800000</v>
      </c>
      <c r="I26" s="4"/>
      <c r="J26" s="18">
        <v>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23</v>
      </c>
      <c r="B27" s="4"/>
      <c r="C27" s="4"/>
      <c r="D27" s="23">
        <f>SUM(D21+D25+D26)</f>
        <v>13347650</v>
      </c>
      <c r="E27" s="4"/>
      <c r="F27" s="23">
        <f>SUM(F21+F25+F26)</f>
        <v>12422650</v>
      </c>
      <c r="G27" s="21"/>
      <c r="H27" s="23">
        <f>SUM(H25+H26)</f>
        <v>925000</v>
      </c>
      <c r="I27" s="21"/>
      <c r="J27" s="23">
        <f>SUM(J25+J26)</f>
        <v>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24</v>
      </c>
      <c r="B29" s="4"/>
      <c r="C29" s="71"/>
      <c r="D29" s="4"/>
      <c r="E29" s="4"/>
      <c r="F29" s="26">
        <v>32900000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25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13</v>
      </c>
      <c r="B31" s="4"/>
      <c r="C31" s="4"/>
      <c r="D31" s="4"/>
      <c r="E31" s="4"/>
      <c r="F31" s="36">
        <f>F27/F29</f>
        <v>0.37758814589665651</v>
      </c>
      <c r="G31" s="21"/>
      <c r="H31" s="40" t="s">
        <v>26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58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27</v>
      </c>
      <c r="B33" s="4"/>
      <c r="C33" s="4"/>
      <c r="D33" s="4"/>
      <c r="E33" s="17"/>
      <c r="F33" s="4"/>
      <c r="G33" s="32"/>
      <c r="H33" s="43" t="s">
        <v>59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28</v>
      </c>
      <c r="B34" s="4"/>
      <c r="C34" s="4"/>
      <c r="D34" s="44">
        <f>D23</f>
        <v>8158650</v>
      </c>
      <c r="E34" s="17"/>
      <c r="F34" s="76"/>
      <c r="G34" s="77"/>
      <c r="H34" s="40" t="s">
        <v>31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29</v>
      </c>
      <c r="B35" s="4"/>
      <c r="C35" s="45"/>
      <c r="D35" s="46"/>
      <c r="E35" s="21"/>
      <c r="F35" s="47">
        <f>D34/33611000</f>
        <v>0.2427374966528815</v>
      </c>
      <c r="G35" s="47" t="s">
        <v>30</v>
      </c>
      <c r="H35" s="43" t="s">
        <v>33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32</v>
      </c>
      <c r="B36" s="21"/>
      <c r="C36" s="21"/>
      <c r="D36" s="21"/>
      <c r="E36" s="21"/>
      <c r="F36" s="47">
        <f>(+D34+D26)/33611000</f>
        <v>0.29034095980482583</v>
      </c>
      <c r="G36" s="47" t="s">
        <v>30</v>
      </c>
      <c r="H36" s="40" t="s">
        <v>35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34</v>
      </c>
      <c r="B37" s="4"/>
      <c r="C37" s="4"/>
      <c r="D37" s="4"/>
      <c r="E37" s="4"/>
      <c r="F37" s="47">
        <v>0.5</v>
      </c>
      <c r="G37" s="47" t="s">
        <v>30</v>
      </c>
      <c r="H37" s="43" t="s">
        <v>36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38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37</v>
      </c>
      <c r="F39" s="48"/>
      <c r="H39" s="43" t="s">
        <v>40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39</v>
      </c>
      <c r="B40" s="21"/>
      <c r="C40" s="21"/>
      <c r="D40" s="21"/>
      <c r="E40" s="21"/>
      <c r="F40" s="49"/>
      <c r="G40" s="21"/>
      <c r="H40" s="43" t="s">
        <v>42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41</v>
      </c>
      <c r="B41" s="4"/>
      <c r="C41" s="4"/>
      <c r="D41" s="4"/>
      <c r="E41" s="42"/>
      <c r="F41" s="51">
        <v>7.3400000000000007E-2</v>
      </c>
      <c r="G41" s="21"/>
      <c r="H41" s="43" t="s">
        <v>44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43</v>
      </c>
      <c r="B42" s="4"/>
      <c r="C42" s="4"/>
      <c r="D42" s="4"/>
      <c r="E42" s="42"/>
      <c r="F42" s="51">
        <v>2.1600000000000001E-2</v>
      </c>
      <c r="G42" s="21"/>
      <c r="H42" s="43" t="s">
        <v>46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45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47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55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62</v>
      </c>
      <c r="B45" s="4"/>
      <c r="C45" s="4"/>
      <c r="D45" s="4"/>
      <c r="E45" s="17"/>
      <c r="F45" s="56">
        <v>3.3000000000000002E-2</v>
      </c>
      <c r="G45" s="21"/>
      <c r="H45" s="57" t="s">
        <v>60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2013-02-28T15:08:28Z</cp:lastPrinted>
  <dcterms:created xsi:type="dcterms:W3CDTF">2007-07-05T17:08:59Z</dcterms:created>
  <dcterms:modified xsi:type="dcterms:W3CDTF">2013-03-19T19:53:47Z</dcterms:modified>
</cp:coreProperties>
</file>