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9435" windowHeight="541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D6" i="1" l="1"/>
  <c r="F8" i="1" l="1"/>
  <c r="F24" i="1" l="1"/>
  <c r="F25" i="1" l="1"/>
  <c r="D13" i="1" l="1"/>
  <c r="D16" i="1" l="1"/>
  <c r="F9" i="1" l="1"/>
  <c r="F43" i="1" l="1"/>
  <c r="D8" i="1" l="1"/>
  <c r="D7" i="1" l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<sst xmlns="http://schemas.openxmlformats.org/spreadsheetml/2006/main" count="79" uniqueCount="62">
  <si>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</si>
  <si>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</si>
  <si>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</si>
  <si>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</si>
  <si>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</si>
  <si>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</si>
  <si>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</si>
  <si>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</si>
  <si>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</si>
  <si>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</si>
  <si>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</si>
  <si>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</si>
  <si>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</si>
  <si>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</si>
  <si>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</si>
  <si>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</si>
  <si>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</si>
  <si>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</si>
  <si>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</si>
  <si>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</si>
  <si>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</si>
  <si>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</si>
  <si>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</si>
  <si>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</si>
  <si>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</si>
  <si>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</si>
  <si>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</si>
  <si>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</si>
  <si>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</si>
  <si>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</si>
  <si>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</si>
  <si>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</si>
  <si>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</si>
  <si>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</si>
  <si>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</si>
  <si>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</si>
  <si>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</si>
  <si>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</si>
  <si>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</si>
  <si>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</si>
  <si>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</si>
  <si>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</si>
  <si>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</si>
  <si>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</si>
  <si>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</si>
  <si>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</si>
  <si>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</si>
  <si>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</si>
  <si>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</si>
  <si>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</si>
  <si>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</si>
  <si>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</si>
  <si>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</si>
  <si>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</si>
  <si>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</si>
  <si>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</si>
  <si>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</si>
  <si>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</si>
  <si>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</si>
  <si>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</si>
  <si>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Non-budget grants, Note 4 </t>
  </si>
  <si>
    <t xml:space="preserve">     Actual Year to Date rate of return (7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</si>
</sst>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0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41486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79" t="s">
        <v>2</v>
      </c>
      <c r="I3" s="79"/>
      <c r="J3" s="79"/>
      <c r="K3" s="79"/>
      <c r="L3" s="79"/>
      <c r="M3" s="79"/>
      <c r="N3" s="79"/>
      <c r="O3" s="79"/>
      <c r="P3" s="7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D16</f>
        <v>18247150</v>
      </c>
      <c r="E6" s="17"/>
      <c r="F6" s="18">
        <v>18497150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250000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2630000</v>
      </c>
      <c r="E7" s="4"/>
      <c r="F7" s="18">
        <v>2630000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59</v>
      </c>
      <c r="B8" s="4"/>
      <c r="C8" s="4"/>
      <c r="D8" s="16">
        <f>SUM(F8:P8)</f>
        <v>925000</v>
      </c>
      <c r="E8" s="4"/>
      <c r="F8" s="18">
        <f>1500000+100000-125000-150000-400000</f>
        <v>925000</v>
      </c>
      <c r="G8" s="4"/>
      <c r="H8" s="18">
        <v>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21802150</v>
      </c>
      <c r="E9" s="4"/>
      <c r="F9" s="23">
        <f>SUM(F6:F8)</f>
        <v>22052150</v>
      </c>
      <c r="G9" s="21"/>
      <c r="H9" s="24">
        <f>SUM(H6:H8)</f>
        <v>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250000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0.67027811550151972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54</v>
      </c>
      <c r="B13" s="4"/>
      <c r="C13" s="4"/>
      <c r="D13" s="16">
        <f>F6</f>
        <v>18497150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60</v>
      </c>
      <c r="B14" s="4"/>
      <c r="C14" s="4"/>
      <c r="D14" s="18">
        <v>-250000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52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58</v>
      </c>
      <c r="D16" s="23">
        <f>SUM(D13:D15)</f>
        <v>18247150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9" t="s">
        <v>14</v>
      </c>
      <c r="I18" s="79"/>
      <c r="J18" s="79"/>
      <c r="K18" s="79"/>
      <c r="L18" s="79"/>
      <c r="M18" s="79"/>
      <c r="N18" s="79"/>
      <c r="O18" s="79"/>
      <c r="P18" s="79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14157400</v>
      </c>
      <c r="E21" s="4"/>
      <c r="F21" s="18">
        <v>14157400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50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9148750</v>
      </c>
      <c r="E23" s="17"/>
      <c r="F23" s="18">
        <v>8586250</v>
      </c>
      <c r="G23" s="17"/>
      <c r="H23" s="18">
        <v>562500</v>
      </c>
      <c r="I23" s="17"/>
      <c r="J23" s="18"/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49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2630000</v>
      </c>
      <c r="E24" s="18"/>
      <c r="F24" s="18">
        <f>2630000-130000</f>
        <v>2500000</v>
      </c>
      <c r="G24" s="17"/>
      <c r="H24" s="18">
        <v>130000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11778750</v>
      </c>
      <c r="E25" s="17"/>
      <c r="F25" s="30">
        <f>SUM(F23:F24)</f>
        <v>11086250</v>
      </c>
      <c r="G25" s="4"/>
      <c r="H25" s="30">
        <f>SUM(H23:H24)</f>
        <v>692500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51</v>
      </c>
      <c r="B26" s="4"/>
      <c r="C26" s="72"/>
      <c r="D26" s="31">
        <f>D8</f>
        <v>925000</v>
      </c>
      <c r="E26" s="4"/>
      <c r="F26" s="18">
        <v>462500</v>
      </c>
      <c r="G26" s="4"/>
      <c r="H26" s="18">
        <v>462500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26861150</v>
      </c>
      <c r="E27" s="4"/>
      <c r="F27" s="23">
        <f>SUM(F21+F25+F26)</f>
        <v>25706150</v>
      </c>
      <c r="G27" s="21"/>
      <c r="H27" s="23">
        <f>SUM(H25+H26)</f>
        <v>1155000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0.78134194528875378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55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56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9148750</v>
      </c>
      <c r="E34" s="17"/>
      <c r="F34" s="77"/>
      <c r="G34" s="78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D34/33611000</f>
        <v>0.27219511469459401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(+D34+D26)/33611000</f>
        <v>0.29971586682931184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53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61</v>
      </c>
      <c r="B45" s="4"/>
      <c r="C45" s="4"/>
      <c r="D45" s="4"/>
      <c r="E45" s="17"/>
      <c r="F45" s="56">
        <v>9.1999999999999998E-2</v>
      </c>
      <c r="G45" s="21"/>
      <c r="H45" s="57" t="s">
        <v>57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2013-07-31T13:59:22Z</cp:lastPrinted>
  <dcterms:created xsi:type="dcterms:W3CDTF">2007-07-05T17:08:59Z</dcterms:created>
  <dcterms:modified xsi:type="dcterms:W3CDTF">2013-08-27T12:49:12Z</dcterms:modified>
</cp:coreProperties>
</file>