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9435" windowHeight="5355"/>
  </bookViews>
  <sheets>
    <sheet name="A" sheetId="1" r:id="rId1"/>
  </sheets>
  <definedNames>
    <definedName name="_xlnm.Print_Area" localSheetId="0">A!$A$1:$Q$47</definedName>
  </definedNames>
  <calcPr calcId="145621"/>
</workbook>
</file>

<file path=xl/calcChain.xml><?xml version="1.0" encoding="utf-8"?>
<calcChain xmlns="http://schemas.openxmlformats.org/spreadsheetml/2006/main">
  <c r="D14" i="1" l="1"/>
  <c r="F24" i="1" l="1"/>
  <c r="H23" i="1"/>
  <c r="D23" i="1"/>
  <c r="F8" i="1"/>
  <c r="F25" i="1" l="1"/>
  <c r="D13" i="1" l="1"/>
  <c r="D16" i="1" l="1"/>
  <c r="D6" i="1" s="1"/>
  <c r="F9" i="1" l="1"/>
  <c r="F43" i="1" l="1"/>
  <c r="D8" i="1" l="1"/>
  <c r="D7" i="1" l="1"/>
  <c r="R7" i="1" s="1"/>
  <c r="D11" i="1"/>
  <c r="H9" i="1"/>
  <c r="J9" i="1"/>
  <c r="L9" i="1"/>
  <c r="N9" i="1"/>
  <c r="P9" i="1"/>
  <c r="D21" i="1"/>
  <c r="J25" i="1"/>
  <c r="D24" i="1"/>
  <c r="H25" i="1"/>
  <c r="L25" i="1"/>
  <c r="L27" i="1" s="1"/>
  <c r="N25" i="1"/>
  <c r="N27" i="1" s="1"/>
  <c r="P25" i="1"/>
  <c r="P27" i="1" s="1"/>
  <c r="D34" i="1"/>
  <c r="F35" i="1" l="1"/>
  <c r="R6" i="1"/>
  <c r="D9" i="1"/>
  <c r="R9" i="1" s="1"/>
  <c r="D25" i="1"/>
  <c r="R24" i="1"/>
  <c r="J27" i="1"/>
  <c r="H27" i="1"/>
  <c r="R23" i="1"/>
  <c r="D26" i="1"/>
  <c r="F36" i="1" s="1"/>
  <c r="R8" i="1"/>
  <c r="F27" i="1"/>
  <c r="F31" i="1" s="1"/>
  <c r="R26" i="1" l="1"/>
  <c r="D27" i="1"/>
  <c r="R27" i="1" s="1"/>
  <c r="R25" i="1"/>
</calcChain>
</file>

<file path=xl/sharedStrings.xml><?xml version="1.0" encoding="utf-8"?>
<sst xmlns="http://schemas.openxmlformats.org/spreadsheetml/2006/main" count="80" uniqueCount="63">
  <si>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</si>
  <si>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</si>
  <si>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</si>
  <si>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</si>
  <si>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</si>
  <si>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</si>
  <si>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</si>
  <si>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</si>
  <si>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</si>
  <si>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</si>
  <si>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</si>
  <si>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</si>
  <si>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</si>
  <si>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</si>
  <si>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</si>
  <si>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</si>
  <si>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</si>
  <si>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</si>
  <si>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</si>
  <si>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</si>
  <si>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</si>
  <si>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</si>
  <si>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</si>
  <si>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</si>
  <si>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</si>
  <si>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</si>
  <si>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</si>
  <si>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  (Unpaid grant awards)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</si>
  <si>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</si>
  <si>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</si>
  <si>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</si>
  <si>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</si>
  <si>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</si>
  <si>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</si>
  <si>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</si>
  <si>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</si>
  <si>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</si>
  <si>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</si>
  <si>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</si>
  <si>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</si>
  <si>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</si>
  <si>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</si>
  <si>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</si>
  <si>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</si>
  <si>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</si>
  <si>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</si>
  <si>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</si>
  <si>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Comes from budget worksheet (&amp;/or Gifts searchin Payments tab)</t>
  </si>
  <si>
    <t>PNIC</t>
  </si>
  <si>
    <t>BF bal s/b removed</t>
  </si>
  <si>
    <t xml:space="preserve">       Grant commitments</t>
  </si>
  <si>
    <t xml:space="preserve">     Donor Intent grants (Keiser)</t>
  </si>
  <si>
    <t xml:space="preserve">   (4) Non-Budget Grant Awards:</t>
  </si>
  <si>
    <t xml:space="preserve">     Total current year  grants, from above</t>
  </si>
  <si>
    <t xml:space="preserve">   Grants that have been authorized by the Board and are recorded as a grant award expense</t>
  </si>
  <si>
    <t xml:space="preserve">   from the current year budget and payable in the Foundation's financial statements.</t>
  </si>
  <si>
    <t xml:space="preserve">    Grants awarded that are not part of current year budget and payable in financial statements.</t>
  </si>
  <si>
    <t xml:space="preserve">     Total 2013 Grants Awarded</t>
  </si>
  <si>
    <t xml:space="preserve">     Grant Commitments, Note 3 (BFs)</t>
  </si>
  <si>
    <t xml:space="preserve">     Non-budget grants, Note 4 </t>
  </si>
  <si>
    <t xml:space="preserve">     Actual Year to Date rate of return (9 months)</t>
  </si>
  <si>
    <t>matches line 14 non-CY bud</t>
  </si>
  <si>
    <t>(2012: IEA, BF '12 bal,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</si>
</sst>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7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2" borderId="0"/>
  </cellStyleXfs>
  <cellXfs count="81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  <xf numFmtId="3" fontId="25" fillId="0" borderId="0" xfId="0" applyNumberFormat="1" applyFont="1" applyFill="1"/>
    <xf numFmtId="0" fontId="3" fillId="2" borderId="0" xfId="0" applyNumberFormat="1" applyFont="1" applyAlignment="1">
      <alignment horizontal="center"/>
    </xf>
    <xf numFmtId="0" fontId="6" fillId="2" borderId="16" xfId="0" applyNumberFormat="1" applyFont="1" applyBorder="1"/>
    <xf numFmtId="16" fontId="3" fillId="2" borderId="0" xfId="0" applyNumberFormat="1" applyFont="1"/>
    <xf numFmtId="5" fontId="23" fillId="2" borderId="0" xfId="0" applyNumberFormat="1" applyFont="1" applyAlignment="1">
      <alignment horizontal="left"/>
    </xf>
    <xf numFmtId="0" fontId="3" fillId="2" borderId="0" xfId="0" applyNumberFormat="1" applyFont="1" applyAlignment="1">
      <alignment horizontal="center"/>
    </xf>
    <xf numFmtId="0" fontId="3" fillId="2" borderId="11" xfId="0" applyNumberFormat="1" applyFont="1" applyBorder="1" applyAlignment="1">
      <alignment horizontal="center"/>
    </xf>
    <xf numFmtId="0" fontId="26" fillId="2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tabSelected="1" showOutlineSymbols="0" zoomScale="87" zoomScaleNormal="87" workbookViewId="0">
      <selection activeCell="F46" sqref="F46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7">
        <v>41547</v>
      </c>
    </row>
    <row r="2" spans="1:256">
      <c r="A2" s="70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76"/>
    </row>
    <row r="3" spans="1:256" ht="15.75">
      <c r="A3" s="6"/>
      <c r="B3" s="7"/>
      <c r="C3" s="7"/>
      <c r="D3" s="7"/>
      <c r="E3" s="8"/>
      <c r="G3" s="9"/>
      <c r="H3" s="80" t="s">
        <v>2</v>
      </c>
      <c r="I3" s="80"/>
      <c r="J3" s="80"/>
      <c r="K3" s="80"/>
      <c r="L3" s="80"/>
      <c r="M3" s="80"/>
      <c r="N3" s="80"/>
      <c r="O3" s="80"/>
      <c r="P3" s="8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0"/>
      <c r="B4" s="10"/>
      <c r="C4" s="10"/>
      <c r="D4" s="11" t="s">
        <v>3</v>
      </c>
      <c r="E4" s="10"/>
      <c r="F4" s="12">
        <v>2013</v>
      </c>
      <c r="G4" s="13"/>
      <c r="H4" s="75">
        <v>2014</v>
      </c>
      <c r="I4" s="13"/>
      <c r="J4" s="75">
        <v>2015</v>
      </c>
      <c r="K4" s="10"/>
      <c r="L4" s="75">
        <v>2016</v>
      </c>
      <c r="M4" s="10"/>
      <c r="N4" s="75">
        <v>2017</v>
      </c>
      <c r="O4" s="10"/>
      <c r="P4" s="75">
        <v>2018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4" t="s">
        <v>4</v>
      </c>
      <c r="S5" s="15" t="s">
        <v>5</v>
      </c>
    </row>
    <row r="6" spans="1:256" ht="16.149999999999999" customHeight="1">
      <c r="A6" s="4" t="s">
        <v>6</v>
      </c>
      <c r="B6" s="4"/>
      <c r="C6" s="4"/>
      <c r="D6" s="16">
        <f>D16</f>
        <v>22360741</v>
      </c>
      <c r="E6" s="17"/>
      <c r="F6" s="18">
        <v>23160741</v>
      </c>
      <c r="G6" s="18"/>
      <c r="H6" s="16" t="s">
        <v>7</v>
      </c>
      <c r="I6" s="4"/>
      <c r="J6" s="16" t="s">
        <v>7</v>
      </c>
      <c r="K6" s="4"/>
      <c r="L6" s="16" t="s">
        <v>7</v>
      </c>
      <c r="M6" s="4"/>
      <c r="N6" s="16" t="s">
        <v>7</v>
      </c>
      <c r="O6" s="18"/>
      <c r="P6" s="16" t="s">
        <v>7</v>
      </c>
      <c r="Q6" s="19"/>
      <c r="R6" s="19">
        <f>SUM(F6:N6)-D6</f>
        <v>800000</v>
      </c>
      <c r="S6" s="20" t="s">
        <v>8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pans="1:256" ht="16.149999999999999" customHeight="1">
      <c r="A7" s="4" t="s">
        <v>9</v>
      </c>
      <c r="B7" s="4"/>
      <c r="C7" s="22"/>
      <c r="D7" s="16">
        <f>F7</f>
        <v>4847000</v>
      </c>
      <c r="E7" s="4"/>
      <c r="F7" s="18">
        <v>4847000</v>
      </c>
      <c r="G7" s="18"/>
      <c r="H7" s="16" t="s">
        <v>7</v>
      </c>
      <c r="I7" s="4"/>
      <c r="J7" s="16" t="s">
        <v>7</v>
      </c>
      <c r="K7" s="18"/>
      <c r="L7" s="16" t="s">
        <v>7</v>
      </c>
      <c r="M7" s="4"/>
      <c r="N7" s="16" t="s">
        <v>7</v>
      </c>
      <c r="O7" s="4"/>
      <c r="P7" s="16" t="s">
        <v>7</v>
      </c>
      <c r="Q7" s="19"/>
      <c r="R7" s="19">
        <f>SUM(F7:N7)-D7</f>
        <v>0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pans="1:256" ht="16.149999999999999" customHeight="1">
      <c r="A8" s="4" t="s">
        <v>58</v>
      </c>
      <c r="B8" s="4"/>
      <c r="C8" s="4"/>
      <c r="D8" s="16">
        <f>SUM(F8:P8)</f>
        <v>1150000</v>
      </c>
      <c r="E8" s="4"/>
      <c r="F8" s="18">
        <f>1500000+100000-125000-150000-400000-525000-150000-100000</f>
        <v>150000</v>
      </c>
      <c r="G8" s="4"/>
      <c r="H8" s="18">
        <v>1000000</v>
      </c>
      <c r="I8" s="4"/>
      <c r="J8" s="18">
        <v>0</v>
      </c>
      <c r="K8" s="4"/>
      <c r="L8" s="18">
        <v>0</v>
      </c>
      <c r="M8" s="4"/>
      <c r="N8" s="18">
        <v>0</v>
      </c>
      <c r="O8" s="4"/>
      <c r="P8" s="18">
        <v>0</v>
      </c>
      <c r="Q8" s="19"/>
      <c r="R8" s="19">
        <f>SUM(F8:N8)-D8</f>
        <v>0</v>
      </c>
      <c r="S8" s="21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ht="16.149999999999999" customHeight="1" thickBot="1">
      <c r="A9" s="4" t="s">
        <v>10</v>
      </c>
      <c r="B9" s="4"/>
      <c r="C9" s="4"/>
      <c r="D9" s="23">
        <f>SUM(D6:D8)</f>
        <v>28357741</v>
      </c>
      <c r="E9" s="4"/>
      <c r="F9" s="23">
        <f>SUM(F6:F8)</f>
        <v>28157741</v>
      </c>
      <c r="G9" s="21"/>
      <c r="H9" s="24">
        <f>SUM(H6:H8)</f>
        <v>1000000</v>
      </c>
      <c r="I9" s="21"/>
      <c r="J9" s="24">
        <f>SUM(J6:J8)</f>
        <v>0</v>
      </c>
      <c r="K9" s="21"/>
      <c r="L9" s="24">
        <f>SUM(L6:L8)</f>
        <v>0</v>
      </c>
      <c r="M9" s="21"/>
      <c r="N9" s="24">
        <f>SUM(N6:N8)</f>
        <v>0</v>
      </c>
      <c r="O9" s="4"/>
      <c r="P9" s="24">
        <f>SUM(P6:P8)</f>
        <v>0</v>
      </c>
      <c r="Q9" s="19"/>
      <c r="R9" s="19">
        <f>SUM(F9:N9)-D9</f>
        <v>800000</v>
      </c>
      <c r="S9" s="71" t="s">
        <v>61</v>
      </c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ht="15.75" thickTop="1">
      <c r="A10" s="4"/>
      <c r="B10" s="4"/>
      <c r="C10" s="4"/>
      <c r="D10" s="16"/>
      <c r="E10" s="4"/>
      <c r="F10" s="25"/>
      <c r="G10" s="21"/>
      <c r="H10" s="4"/>
      <c r="I10" s="18"/>
      <c r="J10" s="4"/>
      <c r="K10" s="4"/>
      <c r="L10" s="4"/>
      <c r="M10" s="4"/>
      <c r="N10" s="4"/>
      <c r="O10" s="4"/>
      <c r="P10" s="4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pans="1:256" ht="15.75" thickBot="1">
      <c r="A11" s="4" t="s">
        <v>11</v>
      </c>
      <c r="B11" s="4"/>
      <c r="C11" s="4"/>
      <c r="D11" s="36">
        <f>F9/F11</f>
        <v>0.8558583890577508</v>
      </c>
      <c r="E11" s="4"/>
      <c r="F11" s="26">
        <v>32900000</v>
      </c>
      <c r="G11" s="21"/>
      <c r="H11" s="27"/>
      <c r="I11" s="27"/>
      <c r="J11" s="4"/>
      <c r="K11" s="4"/>
      <c r="L11" s="4"/>
      <c r="M11" s="4"/>
      <c r="N11" s="4"/>
      <c r="O11" s="4"/>
      <c r="P11" s="4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ht="15.75" thickTop="1">
      <c r="A12" s="4"/>
      <c r="B12" s="4"/>
      <c r="C12" s="4"/>
      <c r="D12" s="4"/>
      <c r="E12" s="4"/>
      <c r="G12" s="4"/>
      <c r="H12" s="4"/>
      <c r="I12" s="22"/>
      <c r="J12" s="4"/>
      <c r="K12" s="4"/>
      <c r="L12" s="4"/>
      <c r="M12" s="4"/>
      <c r="N12" s="4"/>
      <c r="O12" s="4"/>
      <c r="P12" s="4"/>
      <c r="Q12" s="21"/>
      <c r="R12" s="19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>
      <c r="A13" s="4" t="s">
        <v>53</v>
      </c>
      <c r="B13" s="4"/>
      <c r="C13" s="4"/>
      <c r="D13" s="16">
        <f>F6</f>
        <v>23160741</v>
      </c>
      <c r="E13" s="4"/>
      <c r="F13" s="4"/>
      <c r="G13" s="4"/>
      <c r="H13" s="4"/>
      <c r="I13" s="22"/>
      <c r="J13" s="4"/>
      <c r="K13" s="4"/>
      <c r="L13" s="4"/>
      <c r="M13" s="4"/>
      <c r="N13" s="4"/>
      <c r="O13" s="4"/>
      <c r="P13" s="4"/>
      <c r="Q13" s="21"/>
      <c r="R13" s="19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pans="1:256" ht="16.149999999999999" customHeight="1">
      <c r="A14" s="4" t="s">
        <v>59</v>
      </c>
      <c r="B14" s="4"/>
      <c r="C14" s="4"/>
      <c r="D14" s="18">
        <f>-700000-100000</f>
        <v>-800000</v>
      </c>
      <c r="F14" s="77" t="s">
        <v>62</v>
      </c>
      <c r="G14" s="18"/>
      <c r="H14" s="16"/>
      <c r="I14" s="4"/>
      <c r="J14" s="16"/>
      <c r="K14" s="4"/>
      <c r="L14" s="16"/>
      <c r="M14" s="4"/>
      <c r="N14" s="16"/>
      <c r="O14" s="18"/>
      <c r="P14" s="16"/>
      <c r="Q14" s="19"/>
      <c r="R14" s="19"/>
      <c r="S14" s="20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pans="1:256" ht="16.149999999999999" customHeight="1">
      <c r="A15" s="4" t="s">
        <v>51</v>
      </c>
      <c r="B15" s="4"/>
      <c r="C15" s="4"/>
      <c r="D15" s="16">
        <v>0</v>
      </c>
      <c r="E15" s="74"/>
      <c r="F15" s="16"/>
      <c r="G15" s="18"/>
      <c r="H15" s="16"/>
      <c r="I15" s="4"/>
      <c r="J15" s="16"/>
      <c r="K15" s="4"/>
      <c r="L15" s="16"/>
      <c r="M15" s="4"/>
      <c r="N15" s="16"/>
      <c r="O15" s="18"/>
      <c r="P15" s="16"/>
      <c r="Q15" s="19"/>
      <c r="R15" s="19"/>
      <c r="S15" s="20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ht="15.75" thickBot="1">
      <c r="A16" s="4" t="s">
        <v>57</v>
      </c>
      <c r="D16" s="23">
        <f>SUM(D13:D15)</f>
        <v>22360741</v>
      </c>
      <c r="E16" s="4"/>
    </row>
    <row r="17" spans="1:256" ht="10.5" customHeight="1" thickTop="1">
      <c r="A17" s="4"/>
      <c r="B17" s="4"/>
      <c r="C17" s="4"/>
      <c r="D17" s="16"/>
      <c r="E17" s="4"/>
      <c r="F17" s="18"/>
      <c r="G17" s="4"/>
      <c r="H17" s="4"/>
      <c r="I17" s="22"/>
      <c r="J17" s="4"/>
      <c r="K17" s="4"/>
      <c r="L17" s="4"/>
      <c r="M17" s="4"/>
      <c r="N17" s="4"/>
      <c r="O17" s="4"/>
      <c r="P17" s="4"/>
      <c r="Q17" s="21"/>
      <c r="R17" s="19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pans="1:256" ht="15.75">
      <c r="A18" s="10"/>
      <c r="B18" s="10"/>
      <c r="C18" s="10"/>
      <c r="D18" s="10"/>
      <c r="E18" s="10"/>
      <c r="G18" s="28"/>
      <c r="H18" s="80" t="s">
        <v>13</v>
      </c>
      <c r="I18" s="80"/>
      <c r="J18" s="80"/>
      <c r="K18" s="80"/>
      <c r="L18" s="80"/>
      <c r="M18" s="80"/>
      <c r="N18" s="80"/>
      <c r="O18" s="80"/>
      <c r="P18" s="80"/>
      <c r="Q18" s="7"/>
      <c r="R18" s="2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ht="16.899999999999999" customHeight="1">
      <c r="A19" s="10"/>
      <c r="B19" s="10"/>
      <c r="C19" s="10"/>
      <c r="D19" s="11" t="s">
        <v>3</v>
      </c>
      <c r="E19" s="10"/>
      <c r="F19" s="12">
        <v>2013</v>
      </c>
      <c r="G19" s="13"/>
      <c r="H19" s="75">
        <v>2014</v>
      </c>
      <c r="I19" s="13"/>
      <c r="J19" s="75">
        <v>2015</v>
      </c>
      <c r="K19" s="10"/>
      <c r="L19" s="75">
        <v>2016</v>
      </c>
      <c r="M19" s="10"/>
      <c r="N19" s="75">
        <v>2017</v>
      </c>
      <c r="O19" s="10"/>
      <c r="P19" s="75">
        <v>2018</v>
      </c>
      <c r="Q19" s="7"/>
      <c r="R19" s="29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>
      <c r="A20" s="14" t="s">
        <v>14</v>
      </c>
    </row>
    <row r="21" spans="1:256">
      <c r="A21" s="4" t="s">
        <v>15</v>
      </c>
      <c r="B21" s="4"/>
      <c r="C21" s="4"/>
      <c r="D21" s="18">
        <f>F21</f>
        <v>23115900</v>
      </c>
      <c r="E21" s="4"/>
      <c r="F21" s="18">
        <v>23115900</v>
      </c>
      <c r="G21" s="4"/>
      <c r="H21" s="16" t="s">
        <v>7</v>
      </c>
      <c r="I21" s="21"/>
      <c r="J21" s="16" t="s">
        <v>7</v>
      </c>
      <c r="K21" s="21"/>
      <c r="L21" s="16" t="s">
        <v>7</v>
      </c>
      <c r="M21" s="21"/>
      <c r="N21" s="16" t="s">
        <v>7</v>
      </c>
      <c r="O21" s="21"/>
      <c r="P21" s="16" t="s">
        <v>7</v>
      </c>
      <c r="Q21" s="21"/>
      <c r="R21" s="21"/>
      <c r="S21" s="20" t="s">
        <v>16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pans="1:256">
      <c r="A22" s="4" t="s">
        <v>17</v>
      </c>
      <c r="B22" s="4"/>
      <c r="C22" s="4"/>
      <c r="D22" s="18"/>
      <c r="E22" s="4"/>
      <c r="F22" s="18"/>
      <c r="G22" s="4"/>
      <c r="H22" s="18"/>
      <c r="I22" s="4"/>
      <c r="J22" s="18"/>
      <c r="K22" s="4"/>
      <c r="L22" s="18"/>
      <c r="M22" s="4"/>
      <c r="N22" s="18"/>
      <c r="O22" s="18"/>
      <c r="P22" s="4"/>
      <c r="Q22" s="21"/>
      <c r="R22" s="21"/>
      <c r="S22" s="20"/>
      <c r="T22" s="21" t="s">
        <v>49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>
      <c r="A23" s="4" t="s">
        <v>18</v>
      </c>
      <c r="B23" s="4"/>
      <c r="C23" s="21"/>
      <c r="D23" s="18">
        <f>5103841</f>
        <v>5103841</v>
      </c>
      <c r="E23" s="17"/>
      <c r="F23" s="18">
        <v>3810250</v>
      </c>
      <c r="G23" s="17"/>
      <c r="H23" s="18">
        <f>2293591-1000000</f>
        <v>1293591</v>
      </c>
      <c r="I23" s="17"/>
      <c r="J23" s="18">
        <v>0</v>
      </c>
      <c r="K23" s="17"/>
      <c r="L23" s="18">
        <v>0</v>
      </c>
      <c r="M23" s="17"/>
      <c r="N23" s="18">
        <v>0</v>
      </c>
      <c r="O23" s="17"/>
      <c r="P23" s="18">
        <v>0</v>
      </c>
      <c r="Q23" s="19"/>
      <c r="R23" s="19">
        <f>SUM(F23:P23)-D23</f>
        <v>0</v>
      </c>
      <c r="S23" s="68" t="s">
        <v>48</v>
      </c>
      <c r="T23" s="21" t="s">
        <v>19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pans="1:256">
      <c r="A24" s="4" t="s">
        <v>20</v>
      </c>
      <c r="B24" s="4"/>
      <c r="C24" s="22"/>
      <c r="D24" s="18">
        <f>F7</f>
        <v>4847000</v>
      </c>
      <c r="E24" s="18"/>
      <c r="F24" s="18">
        <f>3231250-7500</f>
        <v>3223750</v>
      </c>
      <c r="G24" s="17"/>
      <c r="H24" s="18">
        <v>1623250</v>
      </c>
      <c r="I24" s="17"/>
      <c r="J24" s="16">
        <v>0</v>
      </c>
      <c r="K24" s="17"/>
      <c r="L24" s="16">
        <v>0</v>
      </c>
      <c r="M24" s="17"/>
      <c r="N24" s="18">
        <v>0</v>
      </c>
      <c r="O24" s="4"/>
      <c r="P24" s="18">
        <v>0</v>
      </c>
      <c r="Q24" s="19"/>
      <c r="R24" s="19">
        <f>SUM(F24:P24)-D24</f>
        <v>0</v>
      </c>
      <c r="S24" s="19"/>
      <c r="T24" s="21" t="s">
        <v>47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>
      <c r="A25" s="4" t="s">
        <v>21</v>
      </c>
      <c r="B25" s="4"/>
      <c r="C25" s="4"/>
      <c r="D25" s="30">
        <f>SUM(D23:D24)</f>
        <v>9950841</v>
      </c>
      <c r="E25" s="17"/>
      <c r="F25" s="30">
        <f>SUM(F23:F24)</f>
        <v>7034000</v>
      </c>
      <c r="G25" s="4"/>
      <c r="H25" s="30">
        <f>SUM(H23:H24)</f>
        <v>2916841</v>
      </c>
      <c r="I25" s="22"/>
      <c r="J25" s="30">
        <f>SUM(J23:J24)</f>
        <v>0</v>
      </c>
      <c r="K25" s="4"/>
      <c r="L25" s="30">
        <f>SUM(L23:L24)</f>
        <v>0</v>
      </c>
      <c r="M25" s="4"/>
      <c r="N25" s="30">
        <f>SUM(N23:N24)</f>
        <v>0</v>
      </c>
      <c r="O25" s="4"/>
      <c r="P25" s="30">
        <f>SUM(P23:P24)</f>
        <v>0</v>
      </c>
      <c r="Q25" s="19"/>
      <c r="R25" s="19">
        <f>SUM(F25:P25)-D25</f>
        <v>0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>
      <c r="A26" s="4" t="s">
        <v>50</v>
      </c>
      <c r="B26" s="4"/>
      <c r="C26" s="72"/>
      <c r="D26" s="31">
        <f>D8</f>
        <v>1150000</v>
      </c>
      <c r="E26" s="4"/>
      <c r="F26" s="18">
        <v>150000</v>
      </c>
      <c r="G26" s="4"/>
      <c r="H26" s="18">
        <v>1000000</v>
      </c>
      <c r="I26" s="4"/>
      <c r="J26" s="18">
        <v>0</v>
      </c>
      <c r="K26" s="4"/>
      <c r="L26" s="18">
        <v>0</v>
      </c>
      <c r="M26" s="4"/>
      <c r="N26" s="18">
        <v>0</v>
      </c>
      <c r="O26" s="4"/>
      <c r="P26" s="18">
        <v>0</v>
      </c>
      <c r="Q26" s="19"/>
      <c r="R26" s="19">
        <f>SUM(F26:P26)-D26</f>
        <v>0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ht="15.75" thickBot="1">
      <c r="A27" s="4" t="s">
        <v>22</v>
      </c>
      <c r="B27" s="4"/>
      <c r="C27" s="4"/>
      <c r="D27" s="23">
        <f>SUM(D21+D25+D26)</f>
        <v>34216741</v>
      </c>
      <c r="E27" s="4"/>
      <c r="F27" s="23">
        <f>SUM(F21+F25+F26)</f>
        <v>30299900</v>
      </c>
      <c r="G27" s="21"/>
      <c r="H27" s="23">
        <f>SUM(H25+H26)</f>
        <v>3916841</v>
      </c>
      <c r="I27" s="21"/>
      <c r="J27" s="23">
        <f>SUM(J25+J26)</f>
        <v>0</v>
      </c>
      <c r="K27" s="21"/>
      <c r="L27" s="23">
        <f>SUM(L25+L26)</f>
        <v>0</v>
      </c>
      <c r="M27" s="21"/>
      <c r="N27" s="23">
        <f>SUM(N25+N26)</f>
        <v>0</v>
      </c>
      <c r="O27" s="4"/>
      <c r="P27" s="23">
        <f>SUM(P25+P26)</f>
        <v>0</v>
      </c>
      <c r="Q27" s="19"/>
      <c r="R27" s="19">
        <f>SUM(F27:P27)-D27</f>
        <v>0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ht="15.75" thickTop="1">
      <c r="A28" s="4"/>
      <c r="B28" s="4"/>
      <c r="D28" s="4"/>
      <c r="E28" s="4"/>
      <c r="F28" s="32"/>
      <c r="G28" s="21"/>
      <c r="H28" s="4"/>
      <c r="I28" s="4"/>
      <c r="J28" s="4"/>
      <c r="K28" s="4"/>
      <c r="L28" s="4"/>
      <c r="M28" s="4"/>
      <c r="N28" s="4"/>
      <c r="O28" s="4"/>
      <c r="P28" s="4"/>
      <c r="Q28" s="20"/>
      <c r="R28" s="21"/>
      <c r="S28" s="20"/>
      <c r="T28" s="20"/>
      <c r="U28" s="20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ht="15.75" thickBot="1">
      <c r="A29" s="4" t="s">
        <v>23</v>
      </c>
      <c r="B29" s="4"/>
      <c r="C29" s="71"/>
      <c r="D29" s="4"/>
      <c r="E29" s="4"/>
      <c r="F29" s="26">
        <v>32900000</v>
      </c>
      <c r="G29" s="21"/>
      <c r="H29" s="69"/>
      <c r="I29" s="21"/>
      <c r="J29" s="21"/>
      <c r="K29" s="21"/>
      <c r="L29" s="21"/>
      <c r="M29" s="21"/>
      <c r="N29" s="21"/>
      <c r="O29" s="21"/>
      <c r="P29" s="21"/>
      <c r="Q29" s="20"/>
      <c r="R29" s="21"/>
      <c r="S29" s="20"/>
      <c r="T29" s="20"/>
      <c r="U29" s="20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spans="1:256" ht="15.75" thickTop="1">
      <c r="A30" s="33"/>
      <c r="B30" s="33"/>
      <c r="C30" s="33"/>
      <c r="D30" s="33"/>
      <c r="E30" s="33"/>
      <c r="F30" s="34"/>
      <c r="H30" s="37" t="s">
        <v>24</v>
      </c>
      <c r="I30" s="38"/>
      <c r="J30" s="38"/>
      <c r="K30" s="38"/>
      <c r="L30" s="38"/>
      <c r="M30" s="38"/>
      <c r="N30" s="38"/>
      <c r="O30" s="38"/>
      <c r="P30" s="39"/>
      <c r="Q30" s="35"/>
      <c r="S30" s="35"/>
      <c r="T30" s="35"/>
      <c r="U30" s="35"/>
    </row>
    <row r="31" spans="1:256" ht="15.75" thickBot="1">
      <c r="A31" s="4" t="s">
        <v>12</v>
      </c>
      <c r="B31" s="4"/>
      <c r="C31" s="4"/>
      <c r="D31" s="4"/>
      <c r="E31" s="4"/>
      <c r="F31" s="36">
        <f>F27/F29</f>
        <v>0.92096960486322188</v>
      </c>
      <c r="G31" s="21"/>
      <c r="H31" s="40" t="s">
        <v>25</v>
      </c>
      <c r="I31" s="4"/>
      <c r="J31" s="4"/>
      <c r="K31" s="4"/>
      <c r="L31" s="4"/>
      <c r="M31" s="4"/>
      <c r="N31" s="4"/>
      <c r="O31" s="4"/>
      <c r="P31" s="41"/>
      <c r="Q31" s="35"/>
      <c r="S31" s="35"/>
      <c r="T31" s="35"/>
      <c r="U31" s="35"/>
    </row>
    <row r="32" spans="1:256" ht="15.75" thickTop="1">
      <c r="A32" s="4"/>
      <c r="B32" s="4"/>
      <c r="C32" s="4"/>
      <c r="D32" s="4"/>
      <c r="E32" s="4"/>
      <c r="F32" s="4"/>
      <c r="G32" s="32"/>
      <c r="H32" s="43" t="s">
        <v>54</v>
      </c>
      <c r="I32" s="4"/>
      <c r="J32" s="4"/>
      <c r="K32" s="4"/>
      <c r="L32" s="4"/>
      <c r="M32" s="4"/>
      <c r="N32" s="4"/>
      <c r="O32" s="4"/>
      <c r="P32" s="41"/>
      <c r="Q32" s="35"/>
      <c r="S32" s="35"/>
      <c r="T32" s="35"/>
      <c r="U32" s="35"/>
    </row>
    <row r="33" spans="1:22">
      <c r="A33" s="42" t="s">
        <v>26</v>
      </c>
      <c r="B33" s="4"/>
      <c r="C33" s="4"/>
      <c r="D33" s="4"/>
      <c r="E33" s="17"/>
      <c r="F33" s="4"/>
      <c r="G33" s="32"/>
      <c r="H33" s="43" t="s">
        <v>55</v>
      </c>
      <c r="I33" s="4"/>
      <c r="J33" s="4"/>
      <c r="K33" s="4"/>
      <c r="L33" s="4"/>
      <c r="M33" s="4"/>
      <c r="N33" s="4"/>
      <c r="O33" s="4"/>
      <c r="P33" s="41"/>
      <c r="Q33" s="35"/>
      <c r="R33" s="19"/>
      <c r="S33" s="35"/>
      <c r="T33" s="35"/>
      <c r="U33" s="35"/>
    </row>
    <row r="34" spans="1:22" ht="15.75" thickBot="1">
      <c r="A34" s="4" t="s">
        <v>27</v>
      </c>
      <c r="B34" s="4"/>
      <c r="C34" s="4"/>
      <c r="D34" s="44">
        <f>D23</f>
        <v>5103841</v>
      </c>
      <c r="E34" s="17"/>
      <c r="F34" s="78"/>
      <c r="G34" s="79"/>
      <c r="H34" s="40" t="s">
        <v>30</v>
      </c>
      <c r="I34" s="4"/>
      <c r="J34" s="4"/>
      <c r="K34" s="4"/>
      <c r="L34" s="4"/>
      <c r="M34" s="4"/>
      <c r="N34" s="4"/>
      <c r="O34" s="4"/>
      <c r="P34" s="41"/>
      <c r="Q34" s="35"/>
      <c r="R34" s="19"/>
      <c r="S34" s="35"/>
      <c r="T34" s="35"/>
      <c r="U34" s="35"/>
    </row>
    <row r="35" spans="1:22" ht="15.75" thickTop="1">
      <c r="A35" s="4" t="s">
        <v>28</v>
      </c>
      <c r="B35" s="4"/>
      <c r="C35" s="45"/>
      <c r="D35" s="46"/>
      <c r="E35" s="21"/>
      <c r="F35" s="47">
        <f>D34/33611000</f>
        <v>0.15185031686055162</v>
      </c>
      <c r="G35" s="47" t="s">
        <v>29</v>
      </c>
      <c r="H35" s="43" t="s">
        <v>32</v>
      </c>
      <c r="I35" s="4"/>
      <c r="J35" s="4"/>
      <c r="K35" s="4"/>
      <c r="L35" s="4"/>
      <c r="M35" s="4"/>
      <c r="N35" s="4"/>
      <c r="O35" s="4"/>
      <c r="P35" s="41"/>
      <c r="Q35" s="35"/>
      <c r="R35" s="19"/>
      <c r="S35" s="35"/>
      <c r="T35" s="35"/>
      <c r="U35" s="35"/>
    </row>
    <row r="36" spans="1:22">
      <c r="A36" s="4" t="s">
        <v>31</v>
      </c>
      <c r="B36" s="21"/>
      <c r="C36" s="21"/>
      <c r="D36" s="21"/>
      <c r="E36" s="21"/>
      <c r="F36" s="47">
        <f>(+D34+D26)/33611000</f>
        <v>0.18606530600101157</v>
      </c>
      <c r="G36" s="47" t="s">
        <v>29</v>
      </c>
      <c r="H36" s="40" t="s">
        <v>34</v>
      </c>
      <c r="I36" s="4"/>
      <c r="J36" s="4"/>
      <c r="K36" s="4"/>
      <c r="L36" s="4"/>
      <c r="M36" s="4"/>
      <c r="N36" s="4"/>
      <c r="O36" s="4"/>
      <c r="P36" s="41"/>
      <c r="Q36" s="35"/>
      <c r="S36" s="35"/>
      <c r="T36" s="35"/>
      <c r="U36" s="35"/>
    </row>
    <row r="37" spans="1:22">
      <c r="A37" s="4" t="s">
        <v>33</v>
      </c>
      <c r="B37" s="4"/>
      <c r="C37" s="4"/>
      <c r="D37" s="4"/>
      <c r="E37" s="4"/>
      <c r="F37" s="47">
        <v>0.5</v>
      </c>
      <c r="G37" s="47" t="s">
        <v>29</v>
      </c>
      <c r="H37" s="43" t="s">
        <v>35</v>
      </c>
      <c r="I37" s="4"/>
      <c r="J37" s="4"/>
      <c r="K37" s="4"/>
      <c r="L37" s="4"/>
      <c r="M37" s="4"/>
      <c r="N37" s="4"/>
      <c r="O37" s="4"/>
      <c r="P37" s="41"/>
    </row>
    <row r="38" spans="1:22" ht="15.75">
      <c r="A38" s="4"/>
      <c r="B38" s="4"/>
      <c r="C38" s="73"/>
      <c r="D38" s="4"/>
      <c r="E38" s="4"/>
      <c r="F38" s="21"/>
      <c r="G38" s="4"/>
      <c r="H38" s="43" t="s">
        <v>37</v>
      </c>
      <c r="I38" s="4"/>
      <c r="J38" s="4"/>
      <c r="K38" s="4"/>
      <c r="L38" s="4"/>
      <c r="M38" s="4"/>
      <c r="N38" s="4"/>
      <c r="O38" s="4"/>
      <c r="P38" s="41"/>
    </row>
    <row r="39" spans="1:22">
      <c r="A39" s="14" t="s">
        <v>36</v>
      </c>
      <c r="F39" s="48"/>
      <c r="H39" s="43" t="s">
        <v>39</v>
      </c>
      <c r="I39" s="21"/>
      <c r="J39" s="4"/>
      <c r="K39" s="4"/>
      <c r="L39" s="4"/>
      <c r="M39" s="4"/>
      <c r="N39" s="4"/>
      <c r="O39" s="4"/>
      <c r="P39" s="41"/>
    </row>
    <row r="40" spans="1:22">
      <c r="A40" s="4" t="s">
        <v>38</v>
      </c>
      <c r="B40" s="21"/>
      <c r="C40" s="21"/>
      <c r="D40" s="21"/>
      <c r="E40" s="21"/>
      <c r="F40" s="49"/>
      <c r="G40" s="21"/>
      <c r="H40" s="43" t="s">
        <v>41</v>
      </c>
      <c r="I40" s="52"/>
      <c r="J40" s="21"/>
      <c r="K40" s="21"/>
      <c r="L40" s="21"/>
      <c r="M40" s="21"/>
      <c r="N40" s="21"/>
      <c r="O40" s="21"/>
      <c r="P40" s="50"/>
    </row>
    <row r="41" spans="1:22">
      <c r="A41" s="4" t="s">
        <v>40</v>
      </c>
      <c r="B41" s="4"/>
      <c r="C41" s="4"/>
      <c r="D41" s="4"/>
      <c r="E41" s="42"/>
      <c r="F41" s="51">
        <v>7.3400000000000007E-2</v>
      </c>
      <c r="G41" s="21"/>
      <c r="H41" s="43" t="s">
        <v>43</v>
      </c>
      <c r="I41" s="4"/>
      <c r="J41" s="52"/>
      <c r="K41" s="52"/>
      <c r="L41" s="52"/>
      <c r="M41" s="52"/>
      <c r="N41" s="52"/>
      <c r="O41" s="52"/>
      <c r="P41" s="53"/>
      <c r="R41" s="19"/>
    </row>
    <row r="42" spans="1:22">
      <c r="A42" s="4" t="s">
        <v>42</v>
      </c>
      <c r="B42" s="4"/>
      <c r="C42" s="4"/>
      <c r="D42" s="4"/>
      <c r="E42" s="42"/>
      <c r="F42" s="51">
        <v>2.1600000000000001E-2</v>
      </c>
      <c r="G42" s="21"/>
      <c r="H42" s="43" t="s">
        <v>45</v>
      </c>
      <c r="I42" s="4"/>
      <c r="J42" s="4"/>
      <c r="K42" s="4"/>
      <c r="L42" s="18"/>
      <c r="M42" s="4"/>
      <c r="N42" s="4"/>
      <c r="O42" s="4"/>
      <c r="P42" s="41"/>
      <c r="R42" s="19"/>
      <c r="V42" s="35"/>
    </row>
    <row r="43" spans="1:22">
      <c r="A43" s="4" t="s">
        <v>44</v>
      </c>
      <c r="B43" s="4"/>
      <c r="C43" s="4"/>
      <c r="D43" s="4"/>
      <c r="E43" s="4"/>
      <c r="F43" s="54">
        <f>SUM(F41:F42)</f>
        <v>9.5000000000000001E-2</v>
      </c>
      <c r="G43" s="21"/>
      <c r="H43" s="43" t="s">
        <v>46</v>
      </c>
      <c r="I43" s="4"/>
      <c r="J43" s="4"/>
      <c r="K43" s="4"/>
      <c r="L43" s="5"/>
      <c r="M43" s="4"/>
      <c r="N43" s="4"/>
      <c r="O43" s="4"/>
      <c r="P43" s="41"/>
      <c r="R43" s="19"/>
      <c r="V43" s="35"/>
    </row>
    <row r="44" spans="1:22" ht="15.75" thickTop="1">
      <c r="A44" s="4"/>
      <c r="B44" s="4"/>
      <c r="C44" s="4"/>
      <c r="D44" s="4"/>
      <c r="E44" s="4"/>
      <c r="F44" s="55"/>
      <c r="G44" s="21"/>
      <c r="H44" s="40" t="s">
        <v>52</v>
      </c>
      <c r="I44" s="4"/>
      <c r="J44" s="4"/>
      <c r="K44" s="4"/>
      <c r="L44" s="5"/>
      <c r="M44" s="4"/>
      <c r="N44" s="4"/>
      <c r="O44" s="4"/>
      <c r="P44" s="41"/>
      <c r="V44" s="35"/>
    </row>
    <row r="45" spans="1:22" ht="15.75" thickBot="1">
      <c r="A45" s="4" t="s">
        <v>60</v>
      </c>
      <c r="B45" s="4"/>
      <c r="C45" s="4"/>
      <c r="D45" s="4"/>
      <c r="E45" s="17"/>
      <c r="F45" s="56">
        <v>0.128</v>
      </c>
      <c r="G45" s="21"/>
      <c r="H45" s="57" t="s">
        <v>56</v>
      </c>
      <c r="I45" s="58"/>
      <c r="J45" s="58"/>
      <c r="K45" s="58"/>
      <c r="L45" s="59"/>
      <c r="M45" s="58"/>
      <c r="N45" s="58"/>
      <c r="O45" s="58"/>
      <c r="P45" s="60"/>
      <c r="V45" s="35"/>
    </row>
    <row r="46" spans="1:22" ht="15.75" thickTop="1">
      <c r="B46" s="33"/>
      <c r="C46" s="33"/>
      <c r="D46" s="33"/>
      <c r="E46" s="61"/>
      <c r="F46" s="62"/>
      <c r="G46" s="63"/>
      <c r="H46" s="64"/>
      <c r="I46" s="64"/>
      <c r="J46" s="64"/>
      <c r="K46" s="64"/>
      <c r="L46" s="64"/>
      <c r="M46" s="64"/>
      <c r="N46" s="64"/>
      <c r="O46" s="64"/>
      <c r="P46" s="64"/>
      <c r="V46" s="35"/>
    </row>
    <row r="47" spans="1:22">
      <c r="A47" s="64"/>
      <c r="B47" s="33"/>
      <c r="C47" s="33"/>
      <c r="D47" s="33"/>
      <c r="E47" s="33"/>
      <c r="F47" s="33"/>
      <c r="G47" s="65"/>
      <c r="I47" s="64"/>
      <c r="J47" s="33"/>
      <c r="K47" s="33"/>
      <c r="L47" s="33"/>
      <c r="M47" s="33"/>
      <c r="N47" s="33"/>
      <c r="O47" s="33"/>
      <c r="P47" s="4"/>
      <c r="V47" s="35"/>
    </row>
    <row r="48" spans="1:22">
      <c r="A48" s="66"/>
      <c r="B48" s="66"/>
      <c r="C48" s="66"/>
      <c r="D48" s="66"/>
      <c r="E48" s="66"/>
      <c r="F48" s="66"/>
      <c r="G48" s="66"/>
      <c r="H48" s="64"/>
      <c r="I48" s="66"/>
      <c r="J48" s="66"/>
      <c r="K48" s="66"/>
    </row>
    <row r="49" spans="18:18">
      <c r="R49" s="19"/>
    </row>
    <row r="50" spans="18:18">
      <c r="R50" s="19"/>
    </row>
    <row r="51" spans="18:18">
      <c r="R51" s="19"/>
    </row>
  </sheetData>
  <mergeCells count="3">
    <mergeCell ref="F34:G34"/>
    <mergeCell ref="H3:P3"/>
    <mergeCell ref="H18:P18"/>
  </mergeCells>
  <pageMargins left="0.5" right="0.5" top="0.75" bottom="0.75" header="0.5" footer="0.5"/>
  <pageSetup scale="70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2013-10-07T14:00:33Z</cp:lastPrinted>
  <dcterms:created xsi:type="dcterms:W3CDTF">2007-07-05T17:08:59Z</dcterms:created>
  <dcterms:modified xsi:type="dcterms:W3CDTF">2013-10-18T17:33:22Z</dcterms:modified>
</cp:coreProperties>
</file>